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ths\Downloads\"/>
    </mc:Choice>
  </mc:AlternateContent>
  <xr:revisionPtr revIDLastSave="0" documentId="13_ncr:1_{40686EBD-4476-4B41-9CDA-F61C01421A45}" xr6:coauthVersionLast="47" xr6:coauthVersionMax="47" xr10:uidLastSave="{00000000-0000-0000-0000-000000000000}"/>
  <workbookProtection workbookAlgorithmName="SHA-512" workbookHashValue="VsEayFREpnTjBmCBErwP+Vdnr/u7sVljr4u9K7osRnt3ZMYJ/1fDwjM7iMS+EFvpTW1FVl9RYBJq78r4kEsjTA==" workbookSaltValue="jZFM4xdkomjMnnm/oltTeA==" workbookSpinCount="100000" lockStructure="1"/>
  <bookViews>
    <workbookView showSheetTabs="0" xWindow="-108" yWindow="-108" windowWidth="41496" windowHeight="16776" xr2:uid="{00000000-000D-0000-FFFF-FFFF00000000}"/>
  </bookViews>
  <sheets>
    <sheet name="M-Profil" sheetId="1" r:id="rId1"/>
  </sheets>
  <definedNames>
    <definedName name="_xlnm.Print_Area" localSheetId="0">'M-Profil'!$A$1:$U$39</definedName>
    <definedName name="Notenwerte">'M-Profil'!$A$42:$A$52</definedName>
    <definedName name="Notenwerte_0.1">'M-Profil'!$B$42:$B$92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" l="1"/>
  <c r="Q28" i="1"/>
  <c r="M28" i="1"/>
  <c r="L28" i="1"/>
  <c r="O24" i="1"/>
  <c r="O22" i="1"/>
  <c r="S22" i="1" s="1"/>
  <c r="O20" i="1"/>
  <c r="S20" i="1" s="1"/>
  <c r="Q18" i="1"/>
  <c r="O18" i="1"/>
  <c r="Q16" i="1"/>
  <c r="O16" i="1"/>
  <c r="Q14" i="1"/>
  <c r="O14" i="1"/>
  <c r="M14" i="1"/>
  <c r="L14" i="1"/>
  <c r="Q12" i="1"/>
  <c r="O12" i="1"/>
  <c r="M12" i="1"/>
  <c r="L12" i="1"/>
  <c r="Q10" i="1"/>
  <c r="O10" i="1"/>
  <c r="M10" i="1"/>
  <c r="L10" i="1"/>
  <c r="Q8" i="1"/>
  <c r="O8" i="1"/>
  <c r="M8" i="1"/>
  <c r="K36" i="1" s="1"/>
  <c r="L36" i="1" s="1"/>
  <c r="L8" i="1"/>
  <c r="K34" i="1" s="1"/>
  <c r="L34" i="1" s="1"/>
  <c r="S14" i="1" l="1"/>
  <c r="X14" i="1" s="1"/>
  <c r="S10" i="1"/>
  <c r="S18" i="1"/>
  <c r="S16" i="1"/>
  <c r="X16" i="1" s="1"/>
  <c r="S12" i="1"/>
  <c r="W12" i="1" s="1"/>
  <c r="S8" i="1"/>
  <c r="W8" i="1"/>
  <c r="X10" i="1"/>
  <c r="W10" i="1"/>
  <c r="W14" i="1"/>
  <c r="S28" i="1"/>
  <c r="X12" i="1" l="1"/>
  <c r="S36" i="1"/>
  <c r="X8" i="1"/>
  <c r="S34" i="1"/>
  <c r="W16" i="1"/>
  <c r="X28" i="1"/>
  <c r="V36" i="1" s="1"/>
  <c r="W36" i="1" s="1"/>
  <c r="W28" i="1"/>
  <c r="S32" i="1"/>
  <c r="V34" i="1" l="1"/>
  <c r="W34" i="1" s="1"/>
  <c r="W32" i="1"/>
</calcChain>
</file>

<file path=xl/sharedStrings.xml><?xml version="1.0" encoding="utf-8"?>
<sst xmlns="http://schemas.openxmlformats.org/spreadsheetml/2006/main" count="43" uniqueCount="31">
  <si>
    <t>BM</t>
  </si>
  <si>
    <t>1. Sem</t>
  </si>
  <si>
    <t>2. Sem</t>
  </si>
  <si>
    <t>Prüfung</t>
  </si>
  <si>
    <t>Wertung</t>
  </si>
  <si>
    <t>Positionen</t>
  </si>
  <si>
    <t>Fachnote</t>
  </si>
  <si>
    <t>Gew.</t>
  </si>
  <si>
    <t>Fehl-
note</t>
  </si>
  <si>
    <t>Ungen.
Note</t>
  </si>
  <si>
    <t>Erf.</t>
  </si>
  <si>
    <t>Prf.</t>
  </si>
  <si>
    <t>Deutsch</t>
  </si>
  <si>
    <t>1/9</t>
  </si>
  <si>
    <t>Französisch</t>
  </si>
  <si>
    <t>Englisch</t>
  </si>
  <si>
    <t>Mathematik</t>
  </si>
  <si>
    <t>Finanz- und Rechnungswesen</t>
  </si>
  <si>
    <t>Wirtschaft und Recht 1</t>
  </si>
  <si>
    <t>Geschichte und Politik</t>
  </si>
  <si>
    <t>Technik und Umwelt oder Wirtschaft und Recht</t>
  </si>
  <si>
    <t>Projektarbeiten IDAF</t>
  </si>
  <si>
    <t>Berufsmaturitätsarbeit (BMA/IDPA)</t>
  </si>
  <si>
    <t>Bestehensnorm</t>
  </si>
  <si>
    <t>min. 4.0</t>
  </si>
  <si>
    <t xml:space="preserve">Durchschnitt: </t>
  </si>
  <si>
    <t>max. 2.0</t>
  </si>
  <si>
    <t xml:space="preserve">Fehlnoten: </t>
  </si>
  <si>
    <t>max. 2</t>
  </si>
  <si>
    <t xml:space="preserve">Anz. Ungen.: </t>
  </si>
  <si>
    <t>Notenrechner BM2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</si>
</sst>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0.0;\-0.0;&quot;&quot;"/>
    <numFmt numFmtId="166" formatCode="0.0%"/>
    <numFmt numFmtId="167" formatCode="0;\-0;&quot;&quot;"/>
    <numFmt numFmtId="168" formatCode="_ * #,##0.0_ ;_ * \-#,##0.0_ ;_ * &quot;-&quot;??_ ;_ @_ "/>
    <numFmt numFmtId="171" formatCode="0.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8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386F"/>
      <name val="Arial"/>
      <family val="2"/>
    </font>
    <font>
      <sz val="10"/>
      <color rgb="FF00386F"/>
      <name val="Arial"/>
      <family val="2"/>
    </font>
    <font>
      <sz val="11"/>
      <color rgb="FF00386F"/>
      <name val="Arial"/>
      <family val="2"/>
    </font>
    <font>
      <sz val="12"/>
      <color rgb="FF00386F"/>
      <name val="Arial"/>
      <family val="2"/>
    </font>
    <font>
      <sz val="8"/>
      <color rgb="FF00386F"/>
      <name val="Arial"/>
      <family val="2"/>
    </font>
    <font>
      <b/>
      <sz val="12"/>
      <color rgb="FF00386F"/>
      <name val="Arial"/>
      <family val="2"/>
    </font>
    <font>
      <b/>
      <u/>
      <sz val="10"/>
      <color rgb="FF00386F"/>
      <name val="Arial"/>
      <family val="2"/>
    </font>
    <font>
      <b/>
      <sz val="11"/>
      <color rgb="FF005B9A"/>
      <name val="Calibri"/>
    </font>
    <font>
      <sz val="10"/>
      <color theme="0"/>
      <name val="Arial"/>
      <family val="2"/>
    </font>
    <font>
      <sz val="12"/>
      <color theme="0"/>
      <name val="Arial"/>
      <family val="2"/>
    </font>
    <font>
      <sz val="8"/>
      <color theme="0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D7D2"/>
        <bgColor indexed="64"/>
      </patternFill>
    </fill>
    <fill>
      <patternFill patternType="solid">
        <fgColor rgb="FFA39382"/>
        <bgColor indexed="64"/>
      </patternFill>
    </fill>
    <fill>
      <patternFill patternType="solid">
        <fgColor rgb="FFDCEAF7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 style="thick">
        <color rgb="FFDCD7D2"/>
      </left>
      <right style="thick">
        <color rgb="FFDCD7D2"/>
      </right>
      <top style="thick">
        <color rgb="FFDCD7D2"/>
      </top>
      <bottom style="thick">
        <color rgb="FFDCD7D2"/>
      </bottom>
      <diagonal/>
    </border>
    <border>
      <left/>
      <right/>
      <top style="thick">
        <color rgb="FFDCD7D2"/>
      </top>
      <bottom style="thick">
        <color rgb="FFDCD7D2"/>
      </bottom>
      <diagonal/>
    </border>
    <border>
      <left/>
      <right style="thick">
        <color rgb="FFDCD7D2"/>
      </right>
      <top style="thick">
        <color rgb="FFDCD7D2"/>
      </top>
      <bottom style="thick">
        <color rgb="FFDCD7D2"/>
      </bottom>
      <diagonal/>
    </border>
    <border>
      <left style="thick">
        <color rgb="FFA39382"/>
      </left>
      <right style="thick">
        <color rgb="FFA39382"/>
      </right>
      <top style="thick">
        <color rgb="FFA39382"/>
      </top>
      <bottom style="thick">
        <color rgb="FFA39382"/>
      </bottom>
      <diagonal/>
    </border>
    <border>
      <left/>
      <right/>
      <top style="thick">
        <color rgb="FFA39382"/>
      </top>
      <bottom style="thick">
        <color rgb="FFA39382"/>
      </bottom>
      <diagonal/>
    </border>
    <border>
      <left/>
      <right style="thick">
        <color rgb="FFA39382"/>
      </right>
      <top style="thick">
        <color rgb="FFA39382"/>
      </top>
      <bottom style="thick">
        <color rgb="FFA39382"/>
      </bottom>
      <diagonal/>
    </border>
  </borders>
  <cellStyleXfs count="12">
    <xf numFmtId="0" fontId="0" fillId="0" borderId="0"/>
    <xf numFmtId="0" fontId="5" fillId="0" borderId="0"/>
    <xf numFmtId="164" fontId="6" fillId="0" borderId="0"/>
    <xf numFmtId="164" fontId="6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9" fontId="5" fillId="0" borderId="0"/>
    <xf numFmtId="164" fontId="5" fillId="0" borderId="0"/>
    <xf numFmtId="0" fontId="11" fillId="0" borderId="0"/>
  </cellStyleXfs>
  <cellXfs count="9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5" fontId="1" fillId="3" borderId="0" xfId="0" applyNumberFormat="1" applyFont="1" applyFill="1" applyAlignment="1">
      <alignment horizontal="center" vertical="center"/>
    </xf>
    <xf numFmtId="166" fontId="8" fillId="3" borderId="0" xfId="9" quotePrefix="1" applyNumberFormat="1" applyFont="1" applyFill="1" applyAlignment="1">
      <alignment horizontal="center" vertical="center"/>
    </xf>
    <xf numFmtId="166" fontId="8" fillId="3" borderId="0" xfId="9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67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0" xfId="0" applyFont="1" applyFill="1" applyAlignment="1">
      <alignment vertical="center"/>
    </xf>
    <xf numFmtId="166" fontId="8" fillId="3" borderId="0" xfId="0" applyNumberFormat="1" applyFont="1" applyFill="1" applyAlignment="1">
      <alignment horizontal="center" vertical="center"/>
    </xf>
    <xf numFmtId="167" fontId="8" fillId="3" borderId="0" xfId="0" applyNumberFormat="1" applyFont="1" applyFill="1" applyAlignment="1">
      <alignment horizontal="center" vertical="center"/>
    </xf>
    <xf numFmtId="168" fontId="8" fillId="0" borderId="0" xfId="1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 textRotation="90"/>
    </xf>
    <xf numFmtId="0" fontId="14" fillId="3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4" borderId="0" xfId="0" applyFont="1" applyFill="1" applyAlignment="1">
      <alignment vertical="center"/>
    </xf>
    <xf numFmtId="166" fontId="13" fillId="3" borderId="0" xfId="9" quotePrefix="1" applyNumberFormat="1" applyFont="1" applyFill="1" applyAlignment="1">
      <alignment horizontal="center" vertical="center"/>
    </xf>
    <xf numFmtId="165" fontId="14" fillId="3" borderId="0" xfId="0" applyNumberFormat="1" applyFont="1" applyFill="1" applyAlignment="1">
      <alignment horizontal="center" vertical="center"/>
    </xf>
    <xf numFmtId="167" fontId="14" fillId="3" borderId="0" xfId="0" applyNumberFormat="1" applyFont="1" applyFill="1" applyAlignment="1">
      <alignment horizontal="center" vertical="center"/>
    </xf>
    <xf numFmtId="166" fontId="13" fillId="3" borderId="0" xfId="9" applyNumberFormat="1" applyFont="1" applyFill="1" applyAlignment="1">
      <alignment horizontal="center" vertical="center"/>
    </xf>
    <xf numFmtId="0" fontId="13" fillId="5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4" fillId="3" borderId="0" xfId="0" applyFont="1" applyFill="1" applyAlignment="1">
      <alignment vertical="center"/>
    </xf>
    <xf numFmtId="0" fontId="12" fillId="0" borderId="0" xfId="0" applyFont="1" applyAlignment="1">
      <alignment horizontal="right" vertical="center"/>
    </xf>
    <xf numFmtId="0" fontId="18" fillId="0" borderId="0" xfId="11" applyFont="1" applyAlignment="1">
      <alignment horizontal="left" vertical="center"/>
    </xf>
    <xf numFmtId="0" fontId="17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19" fillId="6" borderId="0" xfId="0" applyFont="1" applyFill="1" applyAlignment="1">
      <alignment horizontal="center" vertical="center"/>
    </xf>
    <xf numFmtId="0" fontId="19" fillId="6" borderId="0" xfId="0" applyFont="1" applyFill="1" applyAlignment="1">
      <alignment horizontal="center" textRotation="90"/>
    </xf>
    <xf numFmtId="0" fontId="19" fillId="6" borderId="0" xfId="0" applyFont="1" applyFill="1" applyAlignment="1">
      <alignment horizontal="center" vertical="center" wrapText="1"/>
    </xf>
    <xf numFmtId="0" fontId="19" fillId="6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9" fillId="6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165" fontId="14" fillId="3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166" fontId="13" fillId="3" borderId="0" xfId="9" quotePrefix="1" applyNumberFormat="1" applyFont="1" applyFill="1" applyAlignment="1">
      <alignment horizontal="center" vertical="center"/>
    </xf>
    <xf numFmtId="167" fontId="14" fillId="3" borderId="0" xfId="0" applyNumberFormat="1" applyFont="1" applyFill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1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13" fillId="7" borderId="0" xfId="0" applyFont="1" applyFill="1" applyAlignment="1">
      <alignment vertical="center"/>
    </xf>
    <xf numFmtId="0" fontId="15" fillId="7" borderId="0" xfId="0" applyFont="1" applyFill="1" applyAlignment="1">
      <alignment vertical="center" textRotation="90"/>
    </xf>
    <xf numFmtId="0" fontId="15" fillId="7" borderId="0" xfId="0" applyFont="1" applyFill="1" applyAlignment="1">
      <alignment vertical="center"/>
    </xf>
    <xf numFmtId="0" fontId="14" fillId="7" borderId="0" xfId="0" applyFont="1" applyFill="1" applyAlignment="1">
      <alignment vertical="center"/>
    </xf>
    <xf numFmtId="0" fontId="15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right" vertical="center"/>
    </xf>
    <xf numFmtId="0" fontId="13" fillId="7" borderId="0" xfId="0" applyFont="1" applyFill="1" applyAlignment="1">
      <alignment horizontal="center" vertical="center"/>
    </xf>
    <xf numFmtId="0" fontId="20" fillId="7" borderId="0" xfId="0" applyFont="1" applyFill="1" applyAlignment="1">
      <alignment vertical="center"/>
    </xf>
    <xf numFmtId="0" fontId="21" fillId="7" borderId="0" xfId="0" applyFont="1" applyFill="1" applyAlignment="1">
      <alignment vertical="center" textRotation="90"/>
    </xf>
    <xf numFmtId="0" fontId="22" fillId="7" borderId="0" xfId="0" quotePrefix="1" applyFont="1" applyFill="1" applyAlignment="1">
      <alignment horizontal="center" vertical="center"/>
    </xf>
    <xf numFmtId="0" fontId="21" fillId="7" borderId="0" xfId="0" applyFont="1" applyFill="1" applyAlignment="1">
      <alignment horizontal="center" vertical="center"/>
    </xf>
    <xf numFmtId="0" fontId="23" fillId="7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9" fillId="7" borderId="0" xfId="0" applyFont="1" applyFill="1" applyAlignment="1">
      <alignment horizontal="right" vertical="center"/>
    </xf>
    <xf numFmtId="0" fontId="23" fillId="7" borderId="0" xfId="0" applyFont="1" applyFill="1" applyAlignment="1">
      <alignment horizontal="right" vertical="center"/>
    </xf>
    <xf numFmtId="0" fontId="24" fillId="7" borderId="0" xfId="0" applyFont="1" applyFill="1" applyAlignment="1">
      <alignment horizontal="right" vertical="center"/>
    </xf>
    <xf numFmtId="0" fontId="23" fillId="7" borderId="0" xfId="0" applyFont="1" applyFill="1" applyAlignment="1">
      <alignment horizontal="center" vertical="center"/>
    </xf>
    <xf numFmtId="0" fontId="23" fillId="7" borderId="0" xfId="0" applyFont="1" applyFill="1" applyAlignment="1">
      <alignment vertical="center"/>
    </xf>
    <xf numFmtId="0" fontId="24" fillId="7" borderId="0" xfId="0" applyFont="1" applyFill="1" applyAlignment="1">
      <alignment vertical="center"/>
    </xf>
    <xf numFmtId="171" fontId="15" fillId="4" borderId="0" xfId="0" applyNumberFormat="1" applyFont="1" applyFill="1" applyAlignment="1">
      <alignment horizontal="center" vertical="center"/>
    </xf>
    <xf numFmtId="171" fontId="15" fillId="7" borderId="0" xfId="0" applyNumberFormat="1" applyFont="1" applyFill="1" applyAlignment="1">
      <alignment horizontal="center" vertical="center"/>
    </xf>
    <xf numFmtId="171" fontId="15" fillId="5" borderId="0" xfId="0" applyNumberFormat="1" applyFont="1" applyFill="1" applyAlignment="1">
      <alignment horizontal="center" vertical="center"/>
    </xf>
    <xf numFmtId="0" fontId="21" fillId="7" borderId="0" xfId="0" quotePrefix="1" applyFont="1" applyFill="1" applyAlignment="1">
      <alignment horizontal="center" vertical="center"/>
    </xf>
  </cellXfs>
  <cellStyles count="12">
    <cellStyle name="Dezimal 2" xfId="2" xr:uid="{00000000-0005-0000-0000-000002000000}"/>
    <cellStyle name="Komma" xfId="10" builtinId="3"/>
    <cellStyle name="Komma 2" xfId="3" xr:uid="{00000000-0005-0000-0000-000003000000}"/>
    <cellStyle name="Link" xfId="11" builtinId="8"/>
    <cellStyle name="Prozent" xfId="9" builtinId="5"/>
    <cellStyle name="Standard" xfId="0" builtinId="0"/>
    <cellStyle name="Standard 2" xfId="4" xr:uid="{00000000-0005-0000-0000-000004000000}"/>
    <cellStyle name="Standard 3" xfId="5" xr:uid="{00000000-0005-0000-0000-000005000000}"/>
    <cellStyle name="Standard 4" xfId="6" xr:uid="{00000000-0005-0000-0000-000006000000}"/>
    <cellStyle name="Standard 4 2" xfId="7" xr:uid="{00000000-0005-0000-0000-000007000000}"/>
    <cellStyle name="Standard 4 3" xfId="1" xr:uid="{00000000-0005-0000-0000-000001000000}"/>
    <cellStyle name="Standard 5" xfId="8" xr:uid="{00000000-0005-0000-0000-000008000000}"/>
  </cellStyles>
  <dxfs count="7">
    <dxf>
      <font>
        <b/>
        <color theme="0"/>
      </font>
      <fill>
        <patternFill>
          <bgColor theme="9" tint="-0.24994659260841701"/>
        </patternFill>
      </fill>
    </dxf>
    <dxf>
      <font>
        <b/>
        <color theme="0"/>
      </font>
      <fill>
        <patternFill>
          <bgColor theme="9" tint="-0.24994659260841701"/>
        </patternFill>
      </fill>
    </dxf>
    <dxf>
      <font>
        <b/>
        <color theme="0"/>
      </font>
      <fill>
        <patternFill>
          <bgColor theme="9" tint="-0.24994659260841701"/>
        </patternFill>
      </fill>
    </dxf>
    <dxf>
      <font>
        <b/>
      </font>
      <fill>
        <patternFill>
          <bgColor rgb="FF92D05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</font>
      <fill>
        <patternFill>
          <bgColor rgb="FF92D050"/>
        </patternFill>
      </fill>
    </dxf>
    <dxf>
      <font>
        <b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400" cy="914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43840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theme="5" tint="-0.499984740745262"/>
    <pageSetUpPr fitToPage="1"/>
  </sheetPr>
  <dimension ref="A1:Y92"/>
  <sheetViews>
    <sheetView showGridLines="0" tabSelected="1" showWhiteSpace="0" zoomScaleNormal="100" workbookViewId="0">
      <selection activeCell="AA8" sqref="AA8"/>
    </sheetView>
  </sheetViews>
  <sheetFormatPr baseColWidth="10" defaultColWidth="19.33203125" defaultRowHeight="13.8" x14ac:dyDescent="0.3"/>
  <cols>
    <col min="1" max="1" width="9" style="13" customWidth="1"/>
    <col min="2" max="2" width="31" style="13" customWidth="1"/>
    <col min="3" max="3" width="2.33203125" style="2" customWidth="1"/>
    <col min="4" max="4" width="11.88671875" style="2" customWidth="1"/>
    <col min="5" max="5" width="1.6640625" style="2" customWidth="1"/>
    <col min="6" max="6" width="11.88671875" style="2" customWidth="1"/>
    <col min="7" max="7" width="1.6640625" style="2" customWidth="1"/>
    <col min="8" max="10" width="5" style="2" customWidth="1"/>
    <col min="11" max="11" width="6.33203125" style="1" hidden="1" customWidth="1"/>
    <col min="12" max="12" width="9.109375" style="1" hidden="1" customWidth="1"/>
    <col min="13" max="13" width="6.88671875" style="1" hidden="1" customWidth="1"/>
    <col min="14" max="14" width="1.6640625" style="2" customWidth="1"/>
    <col min="15" max="15" width="7" style="2" customWidth="1"/>
    <col min="16" max="16" width="1.6640625" style="2" customWidth="1"/>
    <col min="17" max="17" width="7" style="2" customWidth="1"/>
    <col min="18" max="18" width="1.6640625" style="2" customWidth="1"/>
    <col min="19" max="19" width="9.88671875" style="2" customWidth="1"/>
    <col min="20" max="20" width="0.88671875" style="2" customWidth="1"/>
    <col min="21" max="21" width="3.109375" style="2" customWidth="1"/>
    <col min="22" max="22" width="6.33203125" style="17" hidden="1" customWidth="1"/>
    <col min="23" max="23" width="7.44140625" style="1" hidden="1" customWidth="1"/>
    <col min="24" max="24" width="6.88671875" style="1" hidden="1" customWidth="1"/>
    <col min="25" max="25" width="9.88671875" style="2" customWidth="1"/>
    <col min="26" max="26" width="19.33203125" style="2" customWidth="1"/>
    <col min="27" max="16384" width="19.33203125" style="2"/>
  </cols>
  <sheetData>
    <row r="1" spans="1:24" ht="80.400000000000006" customHeight="1" x14ac:dyDescent="0.3">
      <c r="N1" s="70"/>
      <c r="O1" s="70"/>
      <c r="P1" s="70"/>
      <c r="Q1" s="70"/>
      <c r="R1" s="70"/>
      <c r="S1" s="70"/>
      <c r="T1" s="70"/>
      <c r="U1" s="70"/>
    </row>
    <row r="2" spans="1:24" ht="23.25" customHeight="1" x14ac:dyDescent="0.3">
      <c r="A2" s="55" t="s">
        <v>30</v>
      </c>
      <c r="B2" s="56"/>
      <c r="C2" s="57"/>
      <c r="D2" s="57"/>
      <c r="E2" s="57"/>
      <c r="F2" s="57"/>
      <c r="G2" s="57"/>
      <c r="H2" s="57"/>
      <c r="I2" s="57"/>
      <c r="J2" s="57"/>
      <c r="K2" s="8"/>
      <c r="L2" s="8"/>
      <c r="N2" s="70"/>
      <c r="O2" s="53" t="s">
        <v>0</v>
      </c>
      <c r="P2" s="57"/>
      <c r="Q2" s="57"/>
      <c r="R2" s="57"/>
      <c r="S2" s="57"/>
      <c r="T2" s="57"/>
      <c r="U2" s="57"/>
      <c r="V2" s="18"/>
      <c r="W2" s="8"/>
    </row>
    <row r="3" spans="1:24" x14ac:dyDescent="0.3">
      <c r="N3" s="70"/>
      <c r="O3" s="70"/>
      <c r="P3" s="70"/>
      <c r="Q3" s="70"/>
      <c r="R3" s="70"/>
      <c r="S3" s="70"/>
      <c r="T3" s="70"/>
      <c r="U3" s="70"/>
    </row>
    <row r="4" spans="1:24" x14ac:dyDescent="0.3">
      <c r="R4" s="70"/>
      <c r="S4" s="70"/>
      <c r="T4" s="70"/>
      <c r="U4" s="70"/>
    </row>
    <row r="5" spans="1:24" s="16" customFormat="1" ht="25.2" customHeight="1" x14ac:dyDescent="0.3">
      <c r="C5" s="14"/>
      <c r="D5" s="50" t="s">
        <v>1</v>
      </c>
      <c r="E5" s="15"/>
      <c r="F5" s="50" t="s">
        <v>2</v>
      </c>
      <c r="H5" s="53" t="s">
        <v>3</v>
      </c>
      <c r="I5" s="54"/>
      <c r="J5" s="54"/>
      <c r="K5" s="53" t="s">
        <v>4</v>
      </c>
      <c r="L5" s="54"/>
      <c r="M5" s="54"/>
      <c r="N5" s="14"/>
      <c r="O5" s="53" t="s">
        <v>5</v>
      </c>
      <c r="P5" s="54"/>
      <c r="Q5" s="54"/>
      <c r="R5" s="71"/>
      <c r="S5" s="50" t="s">
        <v>6</v>
      </c>
      <c r="T5" s="70"/>
      <c r="U5" s="51" t="s">
        <v>7</v>
      </c>
      <c r="V5" s="53" t="s">
        <v>4</v>
      </c>
      <c r="W5" s="54"/>
      <c r="X5" s="54"/>
    </row>
    <row r="6" spans="1:24" s="13" customFormat="1" ht="25.95" customHeight="1" x14ac:dyDescent="0.3">
      <c r="A6" s="23"/>
      <c r="B6" s="23"/>
      <c r="C6" s="23"/>
      <c r="D6" s="24"/>
      <c r="E6" s="25"/>
      <c r="F6" s="24"/>
      <c r="G6" s="25"/>
      <c r="H6" s="24"/>
      <c r="I6" s="25"/>
      <c r="J6" s="24"/>
      <c r="K6" s="50" t="s">
        <v>7</v>
      </c>
      <c r="L6" s="52" t="s">
        <v>8</v>
      </c>
      <c r="M6" s="52" t="s">
        <v>9</v>
      </c>
      <c r="N6" s="25"/>
      <c r="O6" s="50" t="s">
        <v>10</v>
      </c>
      <c r="P6" s="25"/>
      <c r="Q6" s="50" t="s">
        <v>11</v>
      </c>
      <c r="R6" s="72"/>
      <c r="S6" s="78"/>
      <c r="T6" s="75"/>
      <c r="U6" s="79"/>
      <c r="V6" s="3"/>
      <c r="W6" s="52" t="s">
        <v>8</v>
      </c>
      <c r="X6" s="52" t="s">
        <v>9</v>
      </c>
    </row>
    <row r="7" spans="1:24" ht="4.95" customHeight="1" thickBot="1" x14ac:dyDescent="0.35">
      <c r="A7" s="26"/>
      <c r="B7" s="26"/>
      <c r="C7" s="27"/>
      <c r="D7" s="28"/>
      <c r="E7" s="27"/>
      <c r="F7" s="28"/>
      <c r="G7" s="29"/>
      <c r="H7" s="28"/>
      <c r="I7" s="28"/>
      <c r="J7" s="28"/>
      <c r="K7" s="30"/>
      <c r="L7" s="30"/>
      <c r="M7" s="30"/>
      <c r="N7" s="31"/>
      <c r="O7" s="28"/>
      <c r="P7" s="28"/>
      <c r="Q7" s="28"/>
      <c r="R7" s="73"/>
      <c r="S7" s="76"/>
      <c r="T7" s="75"/>
      <c r="U7" s="80"/>
      <c r="V7" s="3"/>
      <c r="W7" s="4"/>
      <c r="X7" s="4"/>
    </row>
    <row r="8" spans="1:24" ht="16.5" customHeight="1" thickTop="1" thickBot="1" x14ac:dyDescent="0.35">
      <c r="A8" s="32" t="s">
        <v>12</v>
      </c>
      <c r="B8" s="32"/>
      <c r="C8" s="27"/>
      <c r="D8" s="45"/>
      <c r="E8" s="27"/>
      <c r="F8" s="45"/>
      <c r="G8" s="29"/>
      <c r="H8" s="64"/>
      <c r="I8" s="65"/>
      <c r="J8" s="66"/>
      <c r="K8" s="33">
        <v>0.125</v>
      </c>
      <c r="L8" s="34" t="str">
        <f>IF(ISNUMBER(#REF!),IF(#REF!-4&lt;0,#REF!-4,0),"")</f>
        <v/>
      </c>
      <c r="M8" s="35" t="e">
        <f>IF(#REF!&lt;4,1,0)</f>
        <v>#REF!</v>
      </c>
      <c r="N8" s="31"/>
      <c r="O8" s="47" t="str">
        <f>IF(COUNT(D8:G8)&gt;0,ROUND(AVERAGE(D8:G8)/0.1,0)*0.1,"--")</f>
        <v>--</v>
      </c>
      <c r="P8" s="28"/>
      <c r="Q8" s="47" t="str">
        <f>IF(ISNUMBER(H8),H8,"--")</f>
        <v>--</v>
      </c>
      <c r="R8" s="73"/>
      <c r="S8" s="91" t="str">
        <f>IF(COUNT(O8:Q8)=2,ROUND(AVERAGE(O8:Q8)/0.5,0)*0.5,"--")</f>
        <v>--</v>
      </c>
      <c r="T8" s="75"/>
      <c r="U8" s="81" t="s">
        <v>13</v>
      </c>
      <c r="V8" s="6"/>
      <c r="W8" s="5" t="str">
        <f>IF(ISNUMBER(S8),IF(S8-4&lt;0,S8-4,0),"")</f>
        <v/>
      </c>
      <c r="X8" s="9">
        <f>IF(S8&lt;4,1,0)</f>
        <v>0</v>
      </c>
    </row>
    <row r="9" spans="1:24" ht="4.95" customHeight="1" thickTop="1" thickBot="1" x14ac:dyDescent="0.35">
      <c r="A9" s="26"/>
      <c r="B9" s="26"/>
      <c r="C9" s="27"/>
      <c r="D9" s="28"/>
      <c r="E9" s="27"/>
      <c r="F9" s="28"/>
      <c r="G9" s="29"/>
      <c r="H9" s="28"/>
      <c r="I9" s="28"/>
      <c r="J9" s="28"/>
      <c r="K9" s="36"/>
      <c r="L9" s="34"/>
      <c r="M9" s="35"/>
      <c r="N9" s="31"/>
      <c r="O9" s="28"/>
      <c r="P9" s="28"/>
      <c r="Q9" s="28"/>
      <c r="R9" s="73"/>
      <c r="S9" s="92"/>
      <c r="T9" s="75"/>
      <c r="U9" s="80"/>
      <c r="V9" s="7"/>
      <c r="W9" s="5"/>
      <c r="X9" s="9"/>
    </row>
    <row r="10" spans="1:24" ht="16.5" customHeight="1" thickTop="1" thickBot="1" x14ac:dyDescent="0.35">
      <c r="A10" s="37" t="s">
        <v>14</v>
      </c>
      <c r="B10" s="37"/>
      <c r="C10" s="27"/>
      <c r="D10" s="46"/>
      <c r="E10" s="27"/>
      <c r="F10" s="46"/>
      <c r="G10" s="29"/>
      <c r="H10" s="67"/>
      <c r="I10" s="68"/>
      <c r="J10" s="69"/>
      <c r="K10" s="33">
        <v>0.125</v>
      </c>
      <c r="L10" s="34" t="str">
        <f>IF(ISNUMBER(#REF!),IF(#REF!-4&lt;0,#REF!-4,0),"")</f>
        <v/>
      </c>
      <c r="M10" s="35" t="e">
        <f>IF(#REF!&lt;4,1,0)</f>
        <v>#REF!</v>
      </c>
      <c r="N10" s="31"/>
      <c r="O10" s="48" t="str">
        <f>IF(COUNT(D10:G10)&gt;0,ROUND(AVERAGE(D10:G10)/0.1,0)*0.1,"--")</f>
        <v>--</v>
      </c>
      <c r="P10" s="28"/>
      <c r="Q10" s="48" t="str">
        <f>IF(ISNUMBER(H10),H10,"--")</f>
        <v>--</v>
      </c>
      <c r="R10" s="73"/>
      <c r="S10" s="93" t="str">
        <f>IF(COUNT(O10:Q10)=2,ROUND(AVERAGE(O10:Q10)/0.5,0)*0.5,"--")</f>
        <v>--</v>
      </c>
      <c r="T10" s="75"/>
      <c r="U10" s="81" t="s">
        <v>13</v>
      </c>
      <c r="V10" s="6"/>
      <c r="W10" s="5" t="str">
        <f>IF(ISNUMBER(S10),IF(S10-4&lt;0,S10-4,0),"")</f>
        <v/>
      </c>
      <c r="X10" s="9">
        <f>IF(S10&lt;4,1,0)</f>
        <v>0</v>
      </c>
    </row>
    <row r="11" spans="1:24" ht="4.95" customHeight="1" thickTop="1" thickBot="1" x14ac:dyDescent="0.35">
      <c r="A11" s="26"/>
      <c r="B11" s="26"/>
      <c r="C11" s="27"/>
      <c r="D11" s="28"/>
      <c r="E11" s="27"/>
      <c r="F11" s="28"/>
      <c r="G11" s="29"/>
      <c r="H11" s="28"/>
      <c r="I11" s="28"/>
      <c r="J11" s="28"/>
      <c r="K11" s="36"/>
      <c r="L11" s="34"/>
      <c r="M11" s="35"/>
      <c r="N11" s="31"/>
      <c r="O11" s="28"/>
      <c r="P11" s="28"/>
      <c r="Q11" s="28"/>
      <c r="R11" s="73"/>
      <c r="S11" s="92"/>
      <c r="T11" s="75"/>
      <c r="U11" s="80"/>
      <c r="V11" s="7"/>
      <c r="W11" s="5"/>
      <c r="X11" s="9"/>
    </row>
    <row r="12" spans="1:24" ht="16.5" customHeight="1" thickTop="1" thickBot="1" x14ac:dyDescent="0.35">
      <c r="A12" s="32" t="s">
        <v>15</v>
      </c>
      <c r="B12" s="32"/>
      <c r="C12" s="27"/>
      <c r="D12" s="45"/>
      <c r="E12" s="27"/>
      <c r="F12" s="45"/>
      <c r="G12" s="29"/>
      <c r="H12" s="64"/>
      <c r="I12" s="65"/>
      <c r="J12" s="66"/>
      <c r="K12" s="33">
        <v>0.125</v>
      </c>
      <c r="L12" s="34" t="str">
        <f>IF(ISNUMBER(#REF!),IF(#REF!-4&lt;0,#REF!-4,0),"")</f>
        <v/>
      </c>
      <c r="M12" s="35" t="e">
        <f>IF(#REF!&lt;4,1,0)</f>
        <v>#REF!</v>
      </c>
      <c r="N12" s="31"/>
      <c r="O12" s="47" t="str">
        <f>IF(COUNT(D12:G12)&gt;0,ROUND(AVERAGE(D12:G12)/0.1,0)*0.1,"--")</f>
        <v>--</v>
      </c>
      <c r="P12" s="28"/>
      <c r="Q12" s="47" t="str">
        <f>IF(ISNUMBER(H12),H12,"--")</f>
        <v>--</v>
      </c>
      <c r="R12" s="73"/>
      <c r="S12" s="91" t="str">
        <f>IF(COUNT(O12:Q12)=2,ROUND(AVERAGE(O12:Q12)/0.5,0)*0.5,"--")</f>
        <v>--</v>
      </c>
      <c r="T12" s="75"/>
      <c r="U12" s="81" t="s">
        <v>13</v>
      </c>
      <c r="V12" s="6"/>
      <c r="W12" s="5" t="str">
        <f>IF(ISNUMBER(S12),IF(S12-4&lt;0,S12-4,0),"")</f>
        <v/>
      </c>
      <c r="X12" s="9">
        <f>IF(S12&lt;4,1,0)</f>
        <v>0</v>
      </c>
    </row>
    <row r="13" spans="1:24" ht="4.95" customHeight="1" thickTop="1" thickBot="1" x14ac:dyDescent="0.35">
      <c r="A13" s="26"/>
      <c r="B13" s="26"/>
      <c r="C13" s="27"/>
      <c r="D13" s="28"/>
      <c r="E13" s="27"/>
      <c r="F13" s="28"/>
      <c r="G13" s="29"/>
      <c r="H13" s="28"/>
      <c r="I13" s="28"/>
      <c r="J13" s="28"/>
      <c r="K13" s="36"/>
      <c r="L13" s="34"/>
      <c r="M13" s="35"/>
      <c r="N13" s="31"/>
      <c r="O13" s="28"/>
      <c r="P13" s="28"/>
      <c r="Q13" s="28"/>
      <c r="R13" s="73"/>
      <c r="S13" s="92"/>
      <c r="T13" s="75"/>
      <c r="U13" s="80"/>
      <c r="V13" s="7"/>
      <c r="W13" s="5"/>
      <c r="X13" s="9"/>
    </row>
    <row r="14" spans="1:24" ht="16.5" customHeight="1" thickTop="1" thickBot="1" x14ac:dyDescent="0.35">
      <c r="A14" s="37" t="s">
        <v>16</v>
      </c>
      <c r="B14" s="37"/>
      <c r="C14" s="27"/>
      <c r="D14" s="46"/>
      <c r="E14" s="27"/>
      <c r="F14" s="46"/>
      <c r="G14" s="29"/>
      <c r="H14" s="67"/>
      <c r="I14" s="68"/>
      <c r="J14" s="69"/>
      <c r="K14" s="62">
        <v>0.25</v>
      </c>
      <c r="L14" s="59" t="str">
        <f>IF(ISNUMBER(#REF!),IF(#REF!-4&lt;0,(#REF!-4)*2,0),"")</f>
        <v/>
      </c>
      <c r="M14" s="63" t="e">
        <f>IF(#REF!&lt;4,1,0)</f>
        <v>#REF!</v>
      </c>
      <c r="N14" s="31"/>
      <c r="O14" s="48" t="str">
        <f>IF(COUNT(D14:G14)&gt;0,ROUND(AVERAGE(D14:G14)/0.1,0)*0.1,"--")</f>
        <v>--</v>
      </c>
      <c r="P14" s="28"/>
      <c r="Q14" s="48" t="str">
        <f>IF(ISNUMBER(H14),H14,"--")</f>
        <v>--</v>
      </c>
      <c r="R14" s="73"/>
      <c r="S14" s="93" t="str">
        <f>IF(COUNT(O14,Q14)=2,ROUND(AVERAGE(O14,Q14)/0.5,0)*0.5,"--")</f>
        <v>--</v>
      </c>
      <c r="T14" s="75"/>
      <c r="U14" s="81" t="s">
        <v>13</v>
      </c>
      <c r="V14" s="6"/>
      <c r="W14" s="5" t="str">
        <f>IF(ISNUMBER(S14),IF(S14-4&lt;0,S14-4,0),"")</f>
        <v/>
      </c>
      <c r="X14" s="9">
        <f>IF(S14&lt;4,1,0)</f>
        <v>0</v>
      </c>
    </row>
    <row r="15" spans="1:24" ht="4.95" customHeight="1" thickTop="1" thickBot="1" x14ac:dyDescent="0.35">
      <c r="A15" s="26"/>
      <c r="B15" s="26"/>
      <c r="C15" s="27"/>
      <c r="D15" s="28"/>
      <c r="E15" s="27"/>
      <c r="F15" s="28"/>
      <c r="G15" s="29"/>
      <c r="H15" s="28"/>
      <c r="I15" s="28"/>
      <c r="J15" s="28"/>
      <c r="K15" s="60"/>
      <c r="L15" s="60"/>
      <c r="M15" s="60"/>
      <c r="N15" s="31"/>
      <c r="O15" s="28"/>
      <c r="P15" s="28"/>
      <c r="Q15" s="28"/>
      <c r="R15" s="73"/>
      <c r="S15" s="92"/>
      <c r="T15" s="75"/>
      <c r="U15" s="81"/>
      <c r="V15" s="7"/>
      <c r="W15" s="5"/>
      <c r="X15" s="9"/>
    </row>
    <row r="16" spans="1:24" ht="16.5" customHeight="1" thickTop="1" thickBot="1" x14ac:dyDescent="0.35">
      <c r="A16" s="32" t="s">
        <v>17</v>
      </c>
      <c r="B16" s="32"/>
      <c r="C16" s="27"/>
      <c r="D16" s="45"/>
      <c r="E16" s="27"/>
      <c r="F16" s="45"/>
      <c r="G16" s="29"/>
      <c r="H16" s="64"/>
      <c r="I16" s="65"/>
      <c r="J16" s="66"/>
      <c r="K16" s="60"/>
      <c r="L16" s="60"/>
      <c r="M16" s="60"/>
      <c r="N16" s="31"/>
      <c r="O16" s="47" t="str">
        <f>IF(COUNT(D16:G16)&gt;0,ROUND(AVERAGE(D16:G16)/0.1,0)*0.1,"--")</f>
        <v>--</v>
      </c>
      <c r="P16" s="28"/>
      <c r="Q16" s="47" t="str">
        <f>IF(ISNUMBER(H16),H16,"--")</f>
        <v>--</v>
      </c>
      <c r="R16" s="73"/>
      <c r="S16" s="91" t="str">
        <f>IF(COUNT(O16,Q16)=2,ROUND(AVERAGE(O16,Q16)/0.5,0)*0.5,"--")</f>
        <v>--</v>
      </c>
      <c r="T16" s="75"/>
      <c r="U16" s="81" t="s">
        <v>13</v>
      </c>
      <c r="V16" s="7"/>
      <c r="W16" s="5" t="str">
        <f>IF(ISNUMBER(S16),IF(S16-4&lt;0,S16-4,0),"")</f>
        <v/>
      </c>
      <c r="X16" s="9">
        <f>IF(S16&lt;4,1,0)</f>
        <v>0</v>
      </c>
    </row>
    <row r="17" spans="1:24" ht="4.95" customHeight="1" thickTop="1" thickBot="1" x14ac:dyDescent="0.35">
      <c r="A17" s="26"/>
      <c r="B17" s="26"/>
      <c r="C17" s="27"/>
      <c r="D17" s="28"/>
      <c r="E17" s="27"/>
      <c r="F17" s="28"/>
      <c r="G17" s="29"/>
      <c r="H17" s="28"/>
      <c r="I17" s="28"/>
      <c r="J17" s="28"/>
      <c r="K17" s="36"/>
      <c r="L17" s="34"/>
      <c r="M17" s="35"/>
      <c r="N17" s="31"/>
      <c r="O17" s="28"/>
      <c r="P17" s="28"/>
      <c r="Q17" s="28"/>
      <c r="R17" s="73"/>
      <c r="S17" s="92"/>
      <c r="T17" s="75"/>
      <c r="U17" s="80"/>
      <c r="V17" s="7"/>
      <c r="W17" s="5"/>
      <c r="X17" s="9"/>
    </row>
    <row r="18" spans="1:24" ht="16.5" customHeight="1" thickTop="1" thickBot="1" x14ac:dyDescent="0.35">
      <c r="A18" s="37" t="s">
        <v>18</v>
      </c>
      <c r="B18" s="37"/>
      <c r="C18" s="27"/>
      <c r="D18" s="46"/>
      <c r="E18" s="27"/>
      <c r="F18" s="46"/>
      <c r="G18" s="29"/>
      <c r="H18" s="67"/>
      <c r="I18" s="68"/>
      <c r="J18" s="69"/>
      <c r="K18" s="36"/>
      <c r="L18" s="34"/>
      <c r="M18" s="35"/>
      <c r="N18" s="31"/>
      <c r="O18" s="48" t="str">
        <f>IF(COUNT(D18:G18)&gt;0,ROUND(AVERAGE(D18:G18)/0.1,0)*0.1,"--")</f>
        <v>--</v>
      </c>
      <c r="P18" s="28"/>
      <c r="Q18" s="48" t="str">
        <f>IF(ISNUMBER(H18),H18,"--")</f>
        <v>--</v>
      </c>
      <c r="R18" s="73"/>
      <c r="S18" s="93" t="str">
        <f>IF(COUNT(O18,Q18)=2,ROUND(AVERAGE(O18,Q18)/0.5,0)*0.5,"--")</f>
        <v>--</v>
      </c>
      <c r="T18" s="75"/>
      <c r="U18" s="81" t="s">
        <v>13</v>
      </c>
      <c r="V18" s="7"/>
      <c r="W18" s="5"/>
      <c r="X18" s="9"/>
    </row>
    <row r="19" spans="1:24" ht="4.95" customHeight="1" thickTop="1" thickBot="1" x14ac:dyDescent="0.35">
      <c r="A19" s="26"/>
      <c r="B19" s="26"/>
      <c r="C19" s="27"/>
      <c r="D19" s="28"/>
      <c r="E19" s="27"/>
      <c r="F19" s="28"/>
      <c r="G19" s="29"/>
      <c r="H19" s="28"/>
      <c r="I19" s="28"/>
      <c r="J19" s="28"/>
      <c r="K19" s="36"/>
      <c r="L19" s="34"/>
      <c r="M19" s="35"/>
      <c r="N19" s="31"/>
      <c r="O19" s="28"/>
      <c r="P19" s="28"/>
      <c r="Q19" s="28"/>
      <c r="R19" s="73"/>
      <c r="S19" s="92"/>
      <c r="T19" s="75"/>
      <c r="U19" s="80"/>
      <c r="V19" s="7"/>
      <c r="W19" s="5"/>
      <c r="X19" s="9"/>
    </row>
    <row r="20" spans="1:24" ht="16.5" customHeight="1" thickTop="1" thickBot="1" x14ac:dyDescent="0.35">
      <c r="A20" s="32" t="s">
        <v>19</v>
      </c>
      <c r="B20" s="32"/>
      <c r="C20" s="27"/>
      <c r="D20" s="45"/>
      <c r="E20" s="27"/>
      <c r="F20" s="45"/>
      <c r="G20" s="29"/>
      <c r="H20" s="49"/>
      <c r="I20" s="49"/>
      <c r="J20" s="49"/>
      <c r="K20" s="36"/>
      <c r="L20" s="34"/>
      <c r="M20" s="35"/>
      <c r="N20" s="31"/>
      <c r="O20" s="47" t="str">
        <f>IF(COUNT(D20:G20)&gt;0,ROUND(AVERAGE(D20:G20)/0.1,0)*0.1,"--")</f>
        <v>--</v>
      </c>
      <c r="P20" s="28"/>
      <c r="Q20" s="28"/>
      <c r="R20" s="73"/>
      <c r="S20" s="91" t="e">
        <f>IF(ISBLANK(O20),"--",ROUND(O20/0.5,0)*0.5)</f>
        <v>#VALUE!</v>
      </c>
      <c r="T20" s="75"/>
      <c r="U20" s="81" t="s">
        <v>13</v>
      </c>
      <c r="V20" s="7"/>
      <c r="W20" s="5"/>
      <c r="X20" s="9"/>
    </row>
    <row r="21" spans="1:24" ht="4.95" customHeight="1" thickTop="1" thickBot="1" x14ac:dyDescent="0.35">
      <c r="A21" s="26"/>
      <c r="B21" s="26"/>
      <c r="C21" s="27"/>
      <c r="D21" s="28"/>
      <c r="E21" s="27"/>
      <c r="F21" s="28"/>
      <c r="G21" s="29"/>
      <c r="H21" s="28"/>
      <c r="I21" s="28"/>
      <c r="J21" s="28"/>
      <c r="K21" s="36"/>
      <c r="L21" s="34"/>
      <c r="M21" s="35"/>
      <c r="N21" s="31"/>
      <c r="O21" s="28"/>
      <c r="P21" s="28"/>
      <c r="Q21" s="28"/>
      <c r="R21" s="73"/>
      <c r="S21" s="92"/>
      <c r="T21" s="75"/>
      <c r="U21" s="80"/>
      <c r="V21" s="7"/>
      <c r="W21" s="5"/>
      <c r="X21" s="9"/>
    </row>
    <row r="22" spans="1:24" ht="16.5" customHeight="1" thickTop="1" thickBot="1" x14ac:dyDescent="0.35">
      <c r="A22" s="37" t="s">
        <v>20</v>
      </c>
      <c r="B22" s="37"/>
      <c r="C22" s="27"/>
      <c r="D22" s="46"/>
      <c r="E22" s="27"/>
      <c r="F22" s="46"/>
      <c r="G22" s="29"/>
      <c r="H22" s="49"/>
      <c r="I22" s="49"/>
      <c r="J22" s="49"/>
      <c r="K22" s="36"/>
      <c r="L22" s="34"/>
      <c r="M22" s="35"/>
      <c r="N22" s="31"/>
      <c r="O22" s="48" t="str">
        <f>IF(COUNT(D22:G22)&gt;0,ROUND(AVERAGE(D22:G22)/0.1,0)*0.1,"--")</f>
        <v>--</v>
      </c>
      <c r="P22" s="28"/>
      <c r="Q22" s="28"/>
      <c r="R22" s="73"/>
      <c r="S22" s="93" t="e">
        <f>IF(ISBLANK(O22),"--",ROUND(O22/0.5,0)*0.5)</f>
        <v>#VALUE!</v>
      </c>
      <c r="T22" s="75"/>
      <c r="U22" s="81" t="s">
        <v>13</v>
      </c>
      <c r="V22" s="7"/>
      <c r="W22" s="5"/>
      <c r="X22" s="9"/>
    </row>
    <row r="23" spans="1:24" ht="4.95" customHeight="1" thickTop="1" thickBot="1" x14ac:dyDescent="0.35">
      <c r="A23" s="26"/>
      <c r="B23" s="26"/>
      <c r="C23" s="27"/>
      <c r="D23" s="28"/>
      <c r="E23" s="27"/>
      <c r="F23" s="28"/>
      <c r="G23" s="29"/>
      <c r="H23" s="28"/>
      <c r="I23" s="28"/>
      <c r="J23" s="28"/>
      <c r="K23" s="36"/>
      <c r="L23" s="34"/>
      <c r="M23" s="35"/>
      <c r="N23" s="31"/>
      <c r="O23" s="28"/>
      <c r="P23" s="28"/>
      <c r="Q23" s="28"/>
      <c r="R23" s="73"/>
      <c r="S23" s="92"/>
      <c r="T23" s="75"/>
      <c r="U23" s="80"/>
      <c r="V23" s="7"/>
      <c r="W23" s="5"/>
      <c r="X23" s="9"/>
    </row>
    <row r="24" spans="1:24" ht="16.5" customHeight="1" thickTop="1" thickBot="1" x14ac:dyDescent="0.35">
      <c r="A24" s="61" t="s">
        <v>21</v>
      </c>
      <c r="B24" s="56"/>
      <c r="C24" s="38">
        <v>1</v>
      </c>
      <c r="D24" s="45"/>
      <c r="E24" s="38"/>
      <c r="F24" s="45"/>
      <c r="G24" s="31"/>
      <c r="H24" s="28"/>
      <c r="I24" s="27"/>
      <c r="J24" s="28"/>
      <c r="K24" s="33"/>
      <c r="L24" s="34"/>
      <c r="M24" s="35"/>
      <c r="N24" s="31"/>
      <c r="O24" s="47" t="str">
        <f>IF(COUNT(D24:D26,F24:F26)&gt;0,ROUND(AVERAGE(D24:D26,F24:F26)/0.5,0)*0.5,"--")</f>
        <v>--</v>
      </c>
      <c r="P24" s="27"/>
      <c r="Q24" s="28"/>
      <c r="R24" s="74"/>
      <c r="S24" s="92"/>
      <c r="T24" s="75"/>
      <c r="U24" s="80"/>
      <c r="V24" s="7"/>
      <c r="W24" s="5"/>
      <c r="X24" s="9"/>
    </row>
    <row r="25" spans="1:24" ht="4.95" customHeight="1" thickTop="1" thickBot="1" x14ac:dyDescent="0.35">
      <c r="A25" s="56"/>
      <c r="B25" s="56"/>
      <c r="C25" s="27"/>
      <c r="D25" s="28"/>
      <c r="E25" s="29"/>
      <c r="F25" s="28"/>
      <c r="G25" s="31"/>
      <c r="H25" s="28"/>
      <c r="I25" s="28"/>
      <c r="J25" s="28"/>
      <c r="K25" s="36"/>
      <c r="L25" s="34"/>
      <c r="M25" s="35"/>
      <c r="N25" s="31"/>
      <c r="O25" s="28"/>
      <c r="P25" s="28"/>
      <c r="Q25" s="28"/>
      <c r="R25" s="73"/>
      <c r="S25" s="92"/>
      <c r="T25" s="75"/>
      <c r="U25" s="80"/>
      <c r="V25" s="7"/>
      <c r="W25" s="5"/>
      <c r="X25" s="9"/>
    </row>
    <row r="26" spans="1:24" ht="16.5" customHeight="1" thickTop="1" thickBot="1" x14ac:dyDescent="0.35">
      <c r="A26" s="56"/>
      <c r="B26" s="56"/>
      <c r="C26" s="38">
        <v>2</v>
      </c>
      <c r="D26" s="45"/>
      <c r="E26" s="38"/>
      <c r="F26" s="45"/>
      <c r="G26" s="31"/>
      <c r="H26" s="28"/>
      <c r="I26" s="27"/>
      <c r="J26" s="28"/>
      <c r="K26" s="33"/>
      <c r="L26" s="34"/>
      <c r="M26" s="35"/>
      <c r="N26" s="31"/>
      <c r="O26" s="28"/>
      <c r="P26" s="27"/>
      <c r="Q26" s="28"/>
      <c r="R26" s="74"/>
      <c r="S26" s="92"/>
      <c r="T26" s="75"/>
      <c r="U26" s="81"/>
      <c r="V26" s="7"/>
      <c r="W26" s="5"/>
      <c r="X26" s="9"/>
    </row>
    <row r="27" spans="1:24" ht="4.95" customHeight="1" thickTop="1" thickBot="1" x14ac:dyDescent="0.35">
      <c r="A27" s="26"/>
      <c r="B27" s="26"/>
      <c r="C27" s="27"/>
      <c r="D27" s="28"/>
      <c r="E27" s="29"/>
      <c r="F27" s="28"/>
      <c r="G27" s="31"/>
      <c r="H27" s="28"/>
      <c r="I27" s="28"/>
      <c r="J27" s="28"/>
      <c r="K27" s="36"/>
      <c r="L27" s="34"/>
      <c r="M27" s="35"/>
      <c r="N27" s="31"/>
      <c r="O27" s="28"/>
      <c r="P27" s="28"/>
      <c r="Q27" s="28"/>
      <c r="R27" s="73"/>
      <c r="S27" s="92"/>
      <c r="T27" s="75"/>
      <c r="U27" s="80"/>
      <c r="V27" s="7"/>
      <c r="W27" s="5"/>
      <c r="X27" s="9"/>
    </row>
    <row r="28" spans="1:24" ht="16.5" customHeight="1" thickTop="1" thickBot="1" x14ac:dyDescent="0.35">
      <c r="A28" s="32" t="s">
        <v>22</v>
      </c>
      <c r="B28" s="32"/>
      <c r="C28" s="27"/>
      <c r="D28" s="28"/>
      <c r="E28" s="27"/>
      <c r="F28" s="45"/>
      <c r="G28" s="31"/>
      <c r="H28" s="31"/>
      <c r="I28" s="28"/>
      <c r="J28" s="28"/>
      <c r="K28" s="36">
        <v>0.125</v>
      </c>
      <c r="L28" s="34" t="str">
        <f>IF(ISNUMBER(#REF!),IF(#REF!-4&lt;0,#REF!-4,0),"")</f>
        <v/>
      </c>
      <c r="M28" s="35" t="e">
        <f>IF(#REF!&lt;4,1,0)</f>
        <v>#REF!</v>
      </c>
      <c r="N28" s="31"/>
      <c r="O28" s="28"/>
      <c r="P28" s="27"/>
      <c r="Q28" s="47" t="str">
        <f>IF(ISNUMBER(F28),ROUND(F28/0.5,0)*0.5,"--")</f>
        <v>--</v>
      </c>
      <c r="R28" s="74"/>
      <c r="S28" s="91" t="str">
        <f>IF(COUNT(Q28,O24)=2,ROUND(AVERAGE(Q28,O24)/0.5,0)*0.5,"--")</f>
        <v>--</v>
      </c>
      <c r="T28" s="75"/>
      <c r="U28" s="81" t="s">
        <v>13</v>
      </c>
      <c r="V28" s="20"/>
      <c r="W28" s="5" t="str">
        <f>IF(ISNUMBER(S28),IF(S28-4&lt;0,S28-4,0),"")</f>
        <v/>
      </c>
      <c r="X28" s="9">
        <f>IF(S28&lt;4,1,0)</f>
        <v>0</v>
      </c>
    </row>
    <row r="29" spans="1:24" ht="4.95" customHeight="1" thickTop="1" x14ac:dyDescent="0.3">
      <c r="A29" s="26"/>
      <c r="B29" s="26"/>
      <c r="C29" s="27"/>
      <c r="D29" s="28"/>
      <c r="E29" s="27"/>
      <c r="F29" s="28"/>
      <c r="G29" s="29"/>
      <c r="H29" s="28"/>
      <c r="I29" s="28"/>
      <c r="J29" s="28"/>
      <c r="K29" s="30"/>
      <c r="L29" s="30"/>
      <c r="M29" s="30"/>
      <c r="N29" s="31"/>
      <c r="O29" s="28"/>
      <c r="P29" s="28"/>
      <c r="Q29" s="28"/>
      <c r="R29" s="73"/>
      <c r="S29" s="92"/>
      <c r="T29" s="75"/>
      <c r="U29" s="80"/>
      <c r="V29" s="20"/>
      <c r="W29" s="5"/>
      <c r="X29" s="9"/>
    </row>
    <row r="30" spans="1:24" ht="15" customHeight="1" x14ac:dyDescent="0.3">
      <c r="A30" s="25"/>
      <c r="B30" s="25"/>
      <c r="C30" s="27"/>
      <c r="D30" s="28"/>
      <c r="E30" s="27"/>
      <c r="F30" s="28"/>
      <c r="G30" s="29"/>
      <c r="H30" s="58" t="s">
        <v>23</v>
      </c>
      <c r="I30" s="57"/>
      <c r="J30" s="57"/>
      <c r="K30" s="30"/>
      <c r="L30" s="30"/>
      <c r="M30" s="30"/>
      <c r="N30" s="31"/>
      <c r="O30" s="28"/>
      <c r="P30" s="28"/>
      <c r="Q30" s="28"/>
      <c r="R30" s="73"/>
      <c r="S30" s="92"/>
      <c r="T30" s="75"/>
      <c r="U30" s="80"/>
      <c r="V30" s="3"/>
      <c r="W30" s="4"/>
      <c r="X30" s="4"/>
    </row>
    <row r="31" spans="1:24" ht="5.0999999999999996" customHeight="1" x14ac:dyDescent="0.3">
      <c r="A31" s="25"/>
      <c r="B31" s="25"/>
      <c r="C31" s="27"/>
      <c r="D31" s="28"/>
      <c r="E31" s="27"/>
      <c r="F31" s="28"/>
      <c r="G31" s="29"/>
      <c r="H31" s="39"/>
      <c r="I31" s="39"/>
      <c r="J31" s="39"/>
      <c r="K31" s="30"/>
      <c r="L31" s="30"/>
      <c r="M31" s="30"/>
      <c r="N31" s="75"/>
      <c r="O31" s="82"/>
      <c r="P31" s="82"/>
      <c r="Q31" s="82"/>
      <c r="R31" s="80"/>
      <c r="S31" s="82"/>
      <c r="T31" s="83"/>
      <c r="U31" s="80"/>
      <c r="V31" s="3"/>
      <c r="W31" s="4"/>
      <c r="X31" s="4"/>
    </row>
    <row r="32" spans="1:24" ht="15" customHeight="1" x14ac:dyDescent="0.3">
      <c r="A32" s="25"/>
      <c r="B32" s="25"/>
      <c r="C32" s="27"/>
      <c r="D32" s="28"/>
      <c r="E32" s="27"/>
      <c r="F32" s="28"/>
      <c r="G32" s="29"/>
      <c r="H32" s="58" t="s">
        <v>24</v>
      </c>
      <c r="I32" s="57"/>
      <c r="J32" s="57"/>
      <c r="K32" s="30"/>
      <c r="L32" s="30" t="e">
        <f>#REF!&gt;=4</f>
        <v>#REF!</v>
      </c>
      <c r="M32" s="40"/>
      <c r="N32" s="75"/>
      <c r="O32" s="84"/>
      <c r="P32" s="84"/>
      <c r="Q32" s="85" t="s">
        <v>25</v>
      </c>
      <c r="R32" s="80"/>
      <c r="S32" s="82" t="str">
        <f>IF(COUNT(S8:S29)=9,ROUND(AVERAGE(S8:S29),1),"--")</f>
        <v>--</v>
      </c>
      <c r="T32" s="83"/>
      <c r="U32" s="80"/>
      <c r="V32" s="3"/>
      <c r="W32" s="4" t="b">
        <f>S32&gt;=4</f>
        <v>1</v>
      </c>
      <c r="X32" s="10"/>
    </row>
    <row r="33" spans="1:25" ht="4.95" customHeight="1" x14ac:dyDescent="0.3">
      <c r="A33" s="25"/>
      <c r="B33" s="25"/>
      <c r="C33" s="27"/>
      <c r="D33" s="28"/>
      <c r="E33" s="27"/>
      <c r="F33" s="28"/>
      <c r="G33" s="29"/>
      <c r="H33" s="41"/>
      <c r="I33" s="41"/>
      <c r="J33" s="41"/>
      <c r="K33" s="30"/>
      <c r="L33" s="30"/>
      <c r="M33" s="30"/>
      <c r="N33" s="77"/>
      <c r="O33" s="86"/>
      <c r="P33" s="86"/>
      <c r="Q33" s="87"/>
      <c r="R33" s="80"/>
      <c r="S33" s="88"/>
      <c r="T33" s="83"/>
      <c r="U33" s="80"/>
      <c r="V33" s="3"/>
      <c r="W33" s="4"/>
      <c r="X33" s="4"/>
    </row>
    <row r="34" spans="1:25" ht="15" customHeight="1" x14ac:dyDescent="0.3">
      <c r="A34" s="25"/>
      <c r="B34" s="31"/>
      <c r="C34" s="27"/>
      <c r="D34" s="28"/>
      <c r="E34" s="27"/>
      <c r="F34" s="28"/>
      <c r="G34" s="29"/>
      <c r="H34" s="58" t="s">
        <v>26</v>
      </c>
      <c r="I34" s="57"/>
      <c r="J34" s="57"/>
      <c r="K34" s="30">
        <f>ABS(SUM(L8:L28))</f>
        <v>0</v>
      </c>
      <c r="L34" s="30" t="b">
        <f>K34&lt;=2</f>
        <v>1</v>
      </c>
      <c r="M34" s="40"/>
      <c r="N34" s="75"/>
      <c r="O34" s="84"/>
      <c r="P34" s="84"/>
      <c r="Q34" s="85" t="s">
        <v>27</v>
      </c>
      <c r="R34" s="80"/>
      <c r="S34" s="94" t="e">
        <f>IF(S8&lt;4,4-S8,0)+IF(S10&lt;4,4-S10,0)+IF(S12&lt;4,4-S12,0)+IF(S14&lt;4,4-S14,0)+IF(S16&lt;4,4-S16,0)+IF(S18&lt;4,4-S18,0)+IF(S20&lt;4,4-S20,0)+IF(S22&lt;4,4-S22,0)+IF(S28&lt;4,4-S28,0)</f>
        <v>#VALUE!</v>
      </c>
      <c r="T34" s="83"/>
      <c r="U34" s="80"/>
      <c r="V34" s="3">
        <f>ABS(SUM(W8:W29))</f>
        <v>0</v>
      </c>
      <c r="W34" s="4" t="b">
        <f>V34&lt;=2</f>
        <v>1</v>
      </c>
      <c r="X34" s="10"/>
    </row>
    <row r="35" spans="1:25" ht="4.95" customHeight="1" x14ac:dyDescent="0.3">
      <c r="A35" s="25"/>
      <c r="B35" s="25"/>
      <c r="C35" s="27"/>
      <c r="D35" s="28"/>
      <c r="E35" s="27"/>
      <c r="F35" s="28"/>
      <c r="G35" s="29"/>
      <c r="H35" s="41"/>
      <c r="I35" s="41"/>
      <c r="J35" s="41"/>
      <c r="K35" s="30"/>
      <c r="L35" s="30"/>
      <c r="M35" s="30"/>
      <c r="N35" s="77"/>
      <c r="O35" s="86"/>
      <c r="P35" s="86"/>
      <c r="Q35" s="87"/>
      <c r="R35" s="80"/>
      <c r="S35" s="88"/>
      <c r="T35" s="83"/>
      <c r="U35" s="80"/>
      <c r="V35" s="3"/>
      <c r="W35" s="4"/>
      <c r="X35" s="4"/>
    </row>
    <row r="36" spans="1:25" ht="15" customHeight="1" x14ac:dyDescent="0.3">
      <c r="A36" s="25"/>
      <c r="B36" s="25"/>
      <c r="C36" s="27"/>
      <c r="D36" s="42"/>
      <c r="E36" s="27"/>
      <c r="F36" s="28"/>
      <c r="G36" s="29"/>
      <c r="H36" s="58" t="s">
        <v>28</v>
      </c>
      <c r="I36" s="57"/>
      <c r="J36" s="57"/>
      <c r="K36" s="35" t="e">
        <f>SUM(M8:M28)</f>
        <v>#REF!</v>
      </c>
      <c r="L36" s="30" t="e">
        <f>K36&lt;=2</f>
        <v>#REF!</v>
      </c>
      <c r="M36" s="40"/>
      <c r="N36" s="75"/>
      <c r="O36" s="84"/>
      <c r="P36" s="84"/>
      <c r="Q36" s="85" t="s">
        <v>29</v>
      </c>
      <c r="R36" s="80"/>
      <c r="S36" s="82">
        <f>COUNTIF(S8:S28,"&lt;4")</f>
        <v>0</v>
      </c>
      <c r="T36" s="83"/>
      <c r="U36" s="80"/>
      <c r="V36" s="21">
        <f>SUM(X8:X29)</f>
        <v>0</v>
      </c>
      <c r="W36" s="4" t="b">
        <f>V36&lt;=2</f>
        <v>1</v>
      </c>
      <c r="X36" s="10"/>
    </row>
    <row r="37" spans="1:25" ht="5.0999999999999996" customHeight="1" x14ac:dyDescent="0.3">
      <c r="A37" s="25"/>
      <c r="B37" s="25"/>
      <c r="C37" s="27"/>
      <c r="D37" s="28"/>
      <c r="E37" s="27"/>
      <c r="F37" s="28"/>
      <c r="G37" s="29"/>
      <c r="H37" s="28"/>
      <c r="I37" s="28"/>
      <c r="J37" s="28"/>
      <c r="K37" s="30"/>
      <c r="L37" s="40"/>
      <c r="M37" s="40"/>
      <c r="N37" s="75"/>
      <c r="O37" s="82"/>
      <c r="P37" s="82"/>
      <c r="Q37" s="82"/>
      <c r="R37" s="80"/>
      <c r="S37" s="82"/>
      <c r="T37" s="83"/>
      <c r="U37" s="80"/>
      <c r="V37" s="3"/>
      <c r="W37" s="10"/>
      <c r="X37" s="10"/>
      <c r="Y37" s="1"/>
    </row>
    <row r="38" spans="1:25" ht="42.75" customHeight="1" x14ac:dyDescent="0.3">
      <c r="A38" s="25"/>
      <c r="B38" s="25"/>
      <c r="C38" s="31"/>
      <c r="D38" s="31"/>
      <c r="E38" s="31"/>
      <c r="F38" s="31"/>
      <c r="G38" s="31"/>
      <c r="H38" s="31"/>
      <c r="I38" s="31"/>
      <c r="J38" s="31"/>
      <c r="K38" s="43"/>
      <c r="L38" s="43"/>
      <c r="M38" s="44"/>
      <c r="N38" s="75"/>
      <c r="O38" s="89"/>
      <c r="P38" s="89"/>
      <c r="Q38" s="89"/>
      <c r="R38" s="89"/>
      <c r="S38" s="89"/>
      <c r="T38" s="83"/>
      <c r="U38" s="90"/>
      <c r="V38" s="19"/>
      <c r="W38" s="11"/>
      <c r="X38" s="12"/>
    </row>
    <row r="39" spans="1:25" ht="5.0999999999999996" customHeight="1" x14ac:dyDescent="0.3"/>
    <row r="41" spans="1:25" hidden="1" x14ac:dyDescent="0.3">
      <c r="A41" s="22">
        <v>1</v>
      </c>
      <c r="B41" s="22">
        <v>1</v>
      </c>
    </row>
    <row r="42" spans="1:25" hidden="1" x14ac:dyDescent="0.3">
      <c r="A42" s="22">
        <v>1.5</v>
      </c>
      <c r="B42" s="22">
        <v>1.1000000000000001</v>
      </c>
    </row>
    <row r="43" spans="1:25" hidden="1" x14ac:dyDescent="0.3">
      <c r="A43" s="22">
        <v>2</v>
      </c>
      <c r="B43" s="22">
        <v>1.2</v>
      </c>
    </row>
    <row r="44" spans="1:25" hidden="1" x14ac:dyDescent="0.3">
      <c r="A44" s="22">
        <v>2.5</v>
      </c>
      <c r="B44" s="22">
        <v>1.3</v>
      </c>
    </row>
    <row r="45" spans="1:25" hidden="1" x14ac:dyDescent="0.3">
      <c r="A45" s="22">
        <v>3</v>
      </c>
      <c r="B45" s="22">
        <v>1.4</v>
      </c>
    </row>
    <row r="46" spans="1:25" hidden="1" x14ac:dyDescent="0.3">
      <c r="A46" s="22">
        <v>3.5</v>
      </c>
      <c r="B46" s="22">
        <v>1.5</v>
      </c>
    </row>
    <row r="47" spans="1:25" hidden="1" x14ac:dyDescent="0.3">
      <c r="A47" s="22">
        <v>4</v>
      </c>
      <c r="B47" s="22">
        <v>1.6</v>
      </c>
    </row>
    <row r="48" spans="1:25" hidden="1" x14ac:dyDescent="0.3">
      <c r="A48" s="22">
        <v>4.5</v>
      </c>
      <c r="B48" s="22">
        <v>1.7</v>
      </c>
    </row>
    <row r="49" spans="1:2" hidden="1" x14ac:dyDescent="0.3">
      <c r="A49" s="22">
        <v>5</v>
      </c>
      <c r="B49" s="22">
        <v>1.8</v>
      </c>
    </row>
    <row r="50" spans="1:2" hidden="1" x14ac:dyDescent="0.3">
      <c r="A50" s="22">
        <v>5.5</v>
      </c>
      <c r="B50" s="22">
        <v>1.9</v>
      </c>
    </row>
    <row r="51" spans="1:2" hidden="1" x14ac:dyDescent="0.3">
      <c r="A51" s="22">
        <v>6</v>
      </c>
      <c r="B51" s="22">
        <v>2</v>
      </c>
    </row>
    <row r="52" spans="1:2" hidden="1" x14ac:dyDescent="0.3">
      <c r="B52" s="22">
        <v>2.1</v>
      </c>
    </row>
    <row r="53" spans="1:2" hidden="1" x14ac:dyDescent="0.3">
      <c r="B53" s="22">
        <v>2.2000000000000002</v>
      </c>
    </row>
    <row r="54" spans="1:2" hidden="1" x14ac:dyDescent="0.3">
      <c r="B54" s="22">
        <v>2.2999999999999998</v>
      </c>
    </row>
    <row r="55" spans="1:2" hidden="1" x14ac:dyDescent="0.3">
      <c r="B55" s="22">
        <v>2.4</v>
      </c>
    </row>
    <row r="56" spans="1:2" hidden="1" x14ac:dyDescent="0.3">
      <c r="B56" s="22">
        <v>2.5</v>
      </c>
    </row>
    <row r="57" spans="1:2" hidden="1" x14ac:dyDescent="0.3">
      <c r="B57" s="22">
        <v>2.6</v>
      </c>
    </row>
    <row r="58" spans="1:2" hidden="1" x14ac:dyDescent="0.3">
      <c r="B58" s="22">
        <v>2.7</v>
      </c>
    </row>
    <row r="59" spans="1:2" hidden="1" x14ac:dyDescent="0.3">
      <c r="B59" s="22">
        <v>2.8</v>
      </c>
    </row>
    <row r="60" spans="1:2" hidden="1" x14ac:dyDescent="0.3">
      <c r="B60" s="22">
        <v>2.9</v>
      </c>
    </row>
    <row r="61" spans="1:2" hidden="1" x14ac:dyDescent="0.3">
      <c r="B61" s="22">
        <v>3</v>
      </c>
    </row>
    <row r="62" spans="1:2" hidden="1" x14ac:dyDescent="0.3">
      <c r="B62" s="22">
        <v>3.1</v>
      </c>
    </row>
    <row r="63" spans="1:2" hidden="1" x14ac:dyDescent="0.3">
      <c r="B63" s="22">
        <v>3.2</v>
      </c>
    </row>
    <row r="64" spans="1:2" hidden="1" x14ac:dyDescent="0.3">
      <c r="B64" s="22">
        <v>3.3</v>
      </c>
    </row>
    <row r="65" spans="2:2" hidden="1" x14ac:dyDescent="0.3">
      <c r="B65" s="22">
        <v>3.4</v>
      </c>
    </row>
    <row r="66" spans="2:2" hidden="1" x14ac:dyDescent="0.3">
      <c r="B66" s="22">
        <v>3.5</v>
      </c>
    </row>
    <row r="67" spans="2:2" hidden="1" x14ac:dyDescent="0.3">
      <c r="B67" s="22">
        <v>3.6</v>
      </c>
    </row>
    <row r="68" spans="2:2" hidden="1" x14ac:dyDescent="0.3">
      <c r="B68" s="22">
        <v>3.7</v>
      </c>
    </row>
    <row r="69" spans="2:2" hidden="1" x14ac:dyDescent="0.3">
      <c r="B69" s="22">
        <v>3.8</v>
      </c>
    </row>
    <row r="70" spans="2:2" hidden="1" x14ac:dyDescent="0.3">
      <c r="B70" s="22">
        <v>3.9</v>
      </c>
    </row>
    <row r="71" spans="2:2" hidden="1" x14ac:dyDescent="0.3">
      <c r="B71" s="22">
        <v>4</v>
      </c>
    </row>
    <row r="72" spans="2:2" hidden="1" x14ac:dyDescent="0.3">
      <c r="B72" s="22">
        <v>4.0999999999999996</v>
      </c>
    </row>
    <row r="73" spans="2:2" hidden="1" x14ac:dyDescent="0.3">
      <c r="B73" s="22">
        <v>4.2</v>
      </c>
    </row>
    <row r="74" spans="2:2" hidden="1" x14ac:dyDescent="0.3">
      <c r="B74" s="22">
        <v>4.3</v>
      </c>
    </row>
    <row r="75" spans="2:2" hidden="1" x14ac:dyDescent="0.3">
      <c r="B75" s="22">
        <v>4.4000000000000004</v>
      </c>
    </row>
    <row r="76" spans="2:2" hidden="1" x14ac:dyDescent="0.3">
      <c r="B76" s="22">
        <v>4.5</v>
      </c>
    </row>
    <row r="77" spans="2:2" hidden="1" x14ac:dyDescent="0.3">
      <c r="B77" s="22">
        <v>4.5999999999999996</v>
      </c>
    </row>
    <row r="78" spans="2:2" hidden="1" x14ac:dyDescent="0.3">
      <c r="B78" s="22">
        <v>4.7</v>
      </c>
    </row>
    <row r="79" spans="2:2" hidden="1" x14ac:dyDescent="0.3">
      <c r="B79" s="22">
        <v>4.7999999999999901</v>
      </c>
    </row>
    <row r="80" spans="2:2" hidden="1" x14ac:dyDescent="0.3">
      <c r="B80" s="22">
        <v>4.8999999999999897</v>
      </c>
    </row>
    <row r="81" spans="2:2" hidden="1" x14ac:dyDescent="0.3">
      <c r="B81" s="22">
        <v>5</v>
      </c>
    </row>
    <row r="82" spans="2:2" hidden="1" x14ac:dyDescent="0.3">
      <c r="B82" s="22">
        <v>5.0999999999999899</v>
      </c>
    </row>
    <row r="83" spans="2:2" hidden="1" x14ac:dyDescent="0.3">
      <c r="B83" s="22">
        <v>5.1999999999999904</v>
      </c>
    </row>
    <row r="84" spans="2:2" hidden="1" x14ac:dyDescent="0.3">
      <c r="B84" s="22">
        <v>5.2999999999999901</v>
      </c>
    </row>
    <row r="85" spans="2:2" hidden="1" x14ac:dyDescent="0.3">
      <c r="B85" s="22">
        <v>5.3999999999999897</v>
      </c>
    </row>
    <row r="86" spans="2:2" hidden="1" x14ac:dyDescent="0.3">
      <c r="B86" s="22">
        <v>5.4999999999999902</v>
      </c>
    </row>
    <row r="87" spans="2:2" hidden="1" x14ac:dyDescent="0.3">
      <c r="B87" s="22">
        <v>5.5999999999999899</v>
      </c>
    </row>
    <row r="88" spans="2:2" hidden="1" x14ac:dyDescent="0.3">
      <c r="B88" s="22">
        <v>5.6999999999999904</v>
      </c>
    </row>
    <row r="89" spans="2:2" hidden="1" x14ac:dyDescent="0.3">
      <c r="B89" s="22">
        <v>5.7999999999999901</v>
      </c>
    </row>
    <row r="90" spans="2:2" hidden="1" x14ac:dyDescent="0.3">
      <c r="B90" s="22">
        <v>5.8999999999999897</v>
      </c>
    </row>
    <row r="91" spans="2:2" hidden="1" x14ac:dyDescent="0.3">
      <c r="B91" s="22">
        <v>5.9999999999999902</v>
      </c>
    </row>
    <row r="92" spans="2:2" hidden="1" x14ac:dyDescent="0.3"/>
  </sheetData>
  <sheetProtection selectLockedCells="1"/>
  <mergeCells count="21">
    <mergeCell ref="H14:J14"/>
    <mergeCell ref="H5:J5"/>
    <mergeCell ref="H30:J30"/>
    <mergeCell ref="H8:J8"/>
    <mergeCell ref="H10:J10"/>
    <mergeCell ref="V5:X5"/>
    <mergeCell ref="K5:M5"/>
    <mergeCell ref="A2:J2"/>
    <mergeCell ref="O38:S38"/>
    <mergeCell ref="H34:J34"/>
    <mergeCell ref="L14:L16"/>
    <mergeCell ref="O5:Q5"/>
    <mergeCell ref="H36:J36"/>
    <mergeCell ref="A24:B26"/>
    <mergeCell ref="O2:U2"/>
    <mergeCell ref="K14:K16"/>
    <mergeCell ref="M14:M16"/>
    <mergeCell ref="H16:J16"/>
    <mergeCell ref="H32:J32"/>
    <mergeCell ref="H12:J12"/>
    <mergeCell ref="H18:J18"/>
  </mergeCells>
  <conditionalFormatting sqref="O38:S38">
    <cfRule type="containsText" dxfId="6" priority="13" operator="containsText" text="nicht bestanden">
      <formula>NOT(ISERROR(SEARCH("nicht bestanden",O38)))</formula>
    </cfRule>
    <cfRule type="containsText" dxfId="5" priority="14" operator="containsText" text="bestanden">
      <formula>NOT(ISERROR(SEARCH("bestanden",O38)))</formula>
    </cfRule>
  </conditionalFormatting>
  <conditionalFormatting sqref="S32 S34 S36">
    <cfRule type="expression" dxfId="4" priority="39">
      <formula>AND(ISNUMBER($S32),NOT($W32))</formula>
    </cfRule>
    <cfRule type="expression" dxfId="3" priority="40">
      <formula>AND(ISNUMBER($S32),$W32)</formula>
    </cfRule>
  </conditionalFormatting>
  <conditionalFormatting sqref="W24:W28">
    <cfRule type="cellIs" dxfId="2" priority="1" operator="lessThan">
      <formula>0</formula>
    </cfRule>
  </conditionalFormatting>
  <conditionalFormatting sqref="W8:X23 L8:M28">
    <cfRule type="cellIs" dxfId="1" priority="4" operator="lessThan">
      <formula>0</formula>
    </cfRule>
  </conditionalFormatting>
  <conditionalFormatting sqref="X24:X27">
    <cfRule type="cellIs" dxfId="0" priority="9" operator="lessThan">
      <formula>0</formula>
    </cfRule>
  </conditionalFormatting>
  <dataValidations count="3">
    <dataValidation type="list" allowBlank="1" showInputMessage="1" showErrorMessage="1" errorTitle="Ungültige Note" error="Es können nur ganze oder halbe Noten von 1.0 bis 6.0 eingegeben werden." sqref="D8 D10 D12 D14 D16 D18 D20 D22 D24 D26 F8 F10 F12 F14 F16 F18 F20 F22 F24 F28 H10:J10 H14:J14 H16:J16 H18:J18 H20:J20 H22:J22 F26" xr:uid="{00000000-0002-0000-0000-000000000000}">
      <formula1>Notenwerte</formula1>
    </dataValidation>
    <dataValidation allowBlank="1" showInputMessage="1" showErrorMessage="1" errorTitle="Ungültige Note" error="Es können nur ganze oder halbe Noten von 1.0 bis 6.0 eingegeben werden." sqref="I28:J28" xr:uid="{00000000-0002-0000-0000-000001000000}"/>
    <dataValidation type="list" allowBlank="1" showInputMessage="1" showErrorMessage="1" errorTitle="Ungültige Note" error="Es können nur ganze oder halbe Noten von 1.0 bis 6.0 eingegeben werden." sqref="H8:J8 H12:J12" xr:uid="{00000000-0002-0000-0000-000002000000}">
      <formula1>Notenwerte_0.1</formula1>
    </dataValidation>
  </dataValidations>
  <printOptions horizontalCentered="1"/>
  <pageMargins left="0.39370078740157483" right="0.39370078740157483" top="0.98425196850393704" bottom="0.59055118110236227" header="0.35433070866141742" footer="0.31496062992125978"/>
  <pageSetup paperSize="9" fitToHeight="0" orientation="landscape"/>
  <headerFooter>
    <oddHeader>&amp;L&amp;G&amp;R&amp;"Arial,Fett"&amp;18 &amp;KF39100Kaufmännische Grundbildung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M-Profil</vt:lpstr>
      <vt:lpstr>'M-Profil'!Druckbereich</vt:lpstr>
      <vt:lpstr>Notenwerte</vt:lpstr>
      <vt:lpstr>Notenwerte_0.1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Matthias Stebler</dc:creator>
  <cp:keywords/>
  <dc:description/>
  <cp:lastModifiedBy>Matthias Stebler</cp:lastModifiedBy>
  <cp:revision/>
  <dcterms:created xsi:type="dcterms:W3CDTF">2026-09-15T06:37:08Z</dcterms:created>
  <dcterms:modified xsi:type="dcterms:W3CDTF">2026-09-15T11:49:21Z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0x01010026C64478D8A28648BC54151B35668474</vt:lpwstr>
  </property>
</Properties>
</file>