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zg-my.sharepoint.com/personal/gehr_ksz_edu-zg_ch/Documents/06 ÖFFENTLICHK-BÖA-WMS/8 Website/0 neue Struktur/Dokumente für Website/"/>
    </mc:Choice>
  </mc:AlternateContent>
  <xr:revisionPtr revIDLastSave="0" documentId="8_{F61328B7-4B44-4BA5-8060-9111B7CC8420}" xr6:coauthVersionLast="47" xr6:coauthVersionMax="47" xr10:uidLastSave="{00000000-0000-0000-0000-000000000000}"/>
  <bookViews>
    <workbookView xWindow="-120" yWindow="-120" windowWidth="29040" windowHeight="15720" xr2:uid="{04B30249-45B9-4E12-B0EC-25592AA247ED}"/>
  </bookViews>
  <sheets>
    <sheet name="Notenrechner NEU Juli 2026" sheetId="1" r:id="rId1"/>
  </sheets>
  <externalReferences>
    <externalReference r:id="rId2"/>
  </externalReferences>
  <definedNames>
    <definedName name="_xlnm.Print_Area" localSheetId="0">'Notenrechner NEU Juli 2026'!$A$1:$AC$35</definedName>
    <definedName name="Notenwerte">[1]Tabelle1!#REF!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9" i="1" l="1"/>
  <c r="AB27" i="1"/>
  <c r="AB26" i="1"/>
  <c r="AB25" i="1"/>
  <c r="AF25" i="1" s="1"/>
  <c r="AB23" i="1"/>
  <c r="AF23" i="1" s="1"/>
  <c r="AB21" i="1"/>
  <c r="Z19" i="1"/>
  <c r="X19" i="1"/>
  <c r="AB19" i="1" s="1"/>
  <c r="Z17" i="1"/>
  <c r="X17" i="1"/>
  <c r="AB17" i="1" s="1"/>
  <c r="AB15" i="1"/>
  <c r="Z15" i="1"/>
  <c r="X15" i="1"/>
  <c r="Z13" i="1"/>
  <c r="X13" i="1"/>
  <c r="AB13" i="1" s="1"/>
  <c r="V13" i="1"/>
  <c r="U13" i="1"/>
  <c r="Z11" i="1"/>
  <c r="X11" i="1"/>
  <c r="AB11" i="1" s="1"/>
  <c r="V11" i="1"/>
  <c r="U11" i="1"/>
  <c r="Z9" i="1"/>
  <c r="X9" i="1"/>
  <c r="AB9" i="1" s="1"/>
  <c r="V9" i="1"/>
  <c r="T33" i="1" s="1"/>
  <c r="U33" i="1" s="1"/>
  <c r="U9" i="1"/>
  <c r="T31" i="1" s="1"/>
  <c r="U31" i="1" s="1"/>
  <c r="T9" i="1"/>
  <c r="AF21" i="1" l="1"/>
  <c r="AE21" i="1"/>
  <c r="AE19" i="1"/>
  <c r="AF19" i="1"/>
  <c r="AE17" i="1"/>
  <c r="AF17" i="1"/>
  <c r="AE15" i="1"/>
  <c r="AF15" i="1"/>
  <c r="AE13" i="1"/>
  <c r="AF13" i="1"/>
  <c r="AF11" i="1"/>
  <c r="AE11" i="1"/>
  <c r="AE9" i="1"/>
  <c r="AF9" i="1"/>
  <c r="AD33" i="1" s="1"/>
  <c r="AE33" i="1" s="1"/>
  <c r="AB29" i="1"/>
  <c r="AE29" i="1" l="1"/>
  <c r="AB31" i="1"/>
  <c r="AB33" i="1" s="1"/>
  <c r="X35" i="1"/>
  <c r="AD31" i="1"/>
  <c r="AE31" i="1" s="1"/>
</calcChain>
</file>

<file path=xl/sharedStrings.xml><?xml version="1.0" encoding="utf-8"?>
<sst xmlns="http://schemas.openxmlformats.org/spreadsheetml/2006/main" count="59" uniqueCount="39">
  <si>
    <t>Notenrechner (schulischer Teil) für BM</t>
  </si>
  <si>
    <t>BM</t>
  </si>
  <si>
    <r>
      <t xml:space="preserve">gültig ab QV 2026; keine Gewähr!
</t>
    </r>
    <r>
      <rPr>
        <sz val="10"/>
        <color indexed="8"/>
        <rFont val="Arial"/>
        <family val="2"/>
      </rPr>
      <t>Stand: 02.07.2026</t>
    </r>
  </si>
  <si>
    <t>4. WMS</t>
  </si>
  <si>
    <t>5. WMS</t>
  </si>
  <si>
    <t>6. WMS</t>
  </si>
  <si>
    <t>Abschlussprüfung</t>
  </si>
  <si>
    <t>Wertung</t>
  </si>
  <si>
    <t>Positionen</t>
  </si>
  <si>
    <t>Fachnote</t>
  </si>
  <si>
    <t>Gew.</t>
  </si>
  <si>
    <t>1. Sem.</t>
  </si>
  <si>
    <t>2. Sem.</t>
  </si>
  <si>
    <t>mündl.</t>
  </si>
  <si>
    <t>schriftl.</t>
  </si>
  <si>
    <t>Fehl-
note</t>
  </si>
  <si>
    <t>Ungen.
Note</t>
  </si>
  <si>
    <t>Erf.note**</t>
  </si>
  <si>
    <t>Prf.note**</t>
  </si>
  <si>
    <t>Fach</t>
  </si>
  <si>
    <t>gemäss Zeugnis</t>
  </si>
  <si>
    <t>0.5-Rundung</t>
  </si>
  <si>
    <t>0.5-Rundg.</t>
  </si>
  <si>
    <t>ganze/halbe Note</t>
  </si>
  <si>
    <t>Deutsch</t>
  </si>
  <si>
    <t>1/9</t>
  </si>
  <si>
    <t>Französisch</t>
  </si>
  <si>
    <t>Englisch</t>
  </si>
  <si>
    <t>Mathematik</t>
  </si>
  <si>
    <t>Finanz- und Rechnungswesen</t>
  </si>
  <si>
    <t>Volkswirtschaft/Betriebswirtschaft/Recht</t>
  </si>
  <si>
    <t>Geschichte und Politik</t>
  </si>
  <si>
    <t>Technik und Umwelt</t>
  </si>
  <si>
    <t>Interdisziplinäre Arbeiten: IDAF-Erfahrungsnote</t>
  </si>
  <si>
    <t>Interdisziplinäre Arbeiten: Interdisziplinäre Projektarbeit (IDPA)</t>
  </si>
  <si>
    <r>
      <t>Gewichteter Durchschnitt:</t>
    </r>
    <r>
      <rPr>
        <sz val="8"/>
        <color indexed="8"/>
        <rFont val="Arial"/>
        <family val="2"/>
      </rPr>
      <t xml:space="preserve"> (Bestehenskriterium: mind. 4.0)</t>
    </r>
  </si>
  <si>
    <r>
      <t xml:space="preserve">Summe der negativen Abweichungen von Note 4.0: </t>
    </r>
    <r>
      <rPr>
        <sz val="8"/>
        <color indexed="8"/>
        <rFont val="Arial"/>
        <family val="2"/>
      </rPr>
      <t>(Bestehenskriterium: max. 2.0)</t>
    </r>
  </si>
  <si>
    <t>** Erfahrungsnote, Prüfungsnote</t>
  </si>
  <si>
    <r>
      <t xml:space="preserve">Anzahl ungenügender Noten: </t>
    </r>
    <r>
      <rPr>
        <sz val="8"/>
        <color indexed="8"/>
        <rFont val="Arial"/>
        <family val="2"/>
      </rPr>
      <t>(Bestehenskriterium: max.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</si>
</sst>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;\-0.0;&quot;&quot;"/>
    <numFmt numFmtId="166" formatCode="0;\-0;&quot;&quot;"/>
    <numFmt numFmtId="167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1881A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7D7D7"/>
        <bgColor indexed="64"/>
      </patternFill>
    </fill>
  </fills>
  <borders count="9">
    <border>
      <left/>
      <right/>
      <top/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0.39994506668294322"/>
      </left>
      <right style="thick">
        <color theme="8" tint="0.39994506668294322"/>
      </right>
      <top style="thick">
        <color theme="8" tint="0.39994506668294322"/>
      </top>
      <bottom style="thick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ck">
        <color theme="8" tint="0.59996337778862885"/>
      </top>
      <bottom style="thick">
        <color theme="8" tint="0.59996337778862885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ck">
        <color theme="7" tint="0.59996337778862885"/>
      </left>
      <right style="thick">
        <color theme="7" tint="0.59996337778862885"/>
      </right>
      <top style="thick">
        <color theme="7" tint="0.59996337778862885"/>
      </top>
      <bottom style="thick">
        <color theme="7" tint="0.59996337778862885"/>
      </bottom>
      <diagonal/>
    </border>
    <border>
      <left style="thick">
        <color theme="6" tint="0.39994506668294322"/>
      </left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  <border>
      <left style="thick">
        <color theme="6" tint="0.59996337778862885"/>
      </left>
      <right style="thick">
        <color theme="6" tint="0.59996337778862885"/>
      </right>
      <top style="thick">
        <color theme="6" tint="0.59996337778862885"/>
      </top>
      <bottom style="thick">
        <color theme="6" tint="0.59996337778862885"/>
      </bottom>
      <diagonal/>
    </border>
    <border>
      <left style="thick">
        <color theme="4" tint="0.59996337778862885"/>
      </left>
      <right style="thick">
        <color theme="4" tint="0.59996337778862885"/>
      </right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textRotation="90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textRotation="90"/>
    </xf>
    <xf numFmtId="0" fontId="3" fillId="6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textRotation="90"/>
    </xf>
    <xf numFmtId="0" fontId="11" fillId="2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166" fontId="3" fillId="6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49" fontId="10" fillId="2" borderId="0" xfId="0" quotePrefix="1" applyNumberFormat="1" applyFont="1" applyFill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2" fillId="9" borderId="0" xfId="0" applyFont="1" applyFill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10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textRotation="90"/>
    </xf>
    <xf numFmtId="164" fontId="2" fillId="6" borderId="0" xfId="1" quotePrefix="1" applyNumberFormat="1" applyFont="1" applyFill="1" applyBorder="1" applyAlignment="1" applyProtection="1">
      <alignment vertical="center"/>
    </xf>
    <xf numFmtId="0" fontId="11" fillId="11" borderId="0" xfId="0" applyFont="1" applyFill="1" applyAlignment="1">
      <alignment horizontal="center" vertical="center"/>
    </xf>
    <xf numFmtId="164" fontId="2" fillId="6" borderId="0" xfId="1" applyNumberFormat="1" applyFont="1" applyFill="1" applyBorder="1" applyAlignment="1" applyProtection="1">
      <alignment vertical="center"/>
    </xf>
    <xf numFmtId="165" fontId="3" fillId="6" borderId="0" xfId="0" applyNumberFormat="1" applyFont="1" applyFill="1" applyAlignment="1">
      <alignment vertical="center"/>
    </xf>
    <xf numFmtId="166" fontId="3" fillId="6" borderId="0" xfId="0" applyNumberFormat="1" applyFont="1" applyFill="1" applyAlignment="1">
      <alignment vertic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0" fontId="11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vertical="center"/>
    </xf>
    <xf numFmtId="0" fontId="2" fillId="14" borderId="0" xfId="0" applyFont="1" applyFill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14" borderId="0" xfId="0" applyFont="1" applyFill="1" applyAlignment="1">
      <alignment horizontal="center" vertical="center"/>
    </xf>
    <xf numFmtId="0" fontId="13" fillId="15" borderId="0" xfId="0" applyFont="1" applyFill="1" applyAlignment="1">
      <alignment vertical="center"/>
    </xf>
    <xf numFmtId="0" fontId="13" fillId="15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7" fillId="16" borderId="0" xfId="0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7" fillId="16" borderId="0" xfId="0" applyFont="1" applyFill="1" applyAlignment="1">
      <alignment vertical="center"/>
    </xf>
    <xf numFmtId="0" fontId="11" fillId="17" borderId="0" xfId="0" applyFont="1" applyFill="1" applyAlignment="1">
      <alignment horizontal="center" vertical="center"/>
    </xf>
    <xf numFmtId="0" fontId="11" fillId="16" borderId="0" xfId="0" applyFont="1" applyFill="1" applyAlignment="1">
      <alignment vertical="center"/>
    </xf>
    <xf numFmtId="0" fontId="11" fillId="16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right" vertical="center"/>
    </xf>
    <xf numFmtId="0" fontId="11" fillId="16" borderId="0" xfId="0" applyFont="1" applyFill="1" applyAlignment="1">
      <alignment horizontal="right" vertical="center" textRotation="90"/>
    </xf>
    <xf numFmtId="0" fontId="3" fillId="16" borderId="0" xfId="0" applyFont="1" applyFill="1" applyAlignment="1">
      <alignment horizontal="right" vertical="center"/>
    </xf>
    <xf numFmtId="0" fontId="15" fillId="16" borderId="0" xfId="0" applyFont="1" applyFill="1" applyAlignment="1">
      <alignment horizontal="right" vertical="center" textRotation="90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49" fontId="7" fillId="17" borderId="0" xfId="0" applyNumberFormat="1" applyFont="1" applyFill="1" applyAlignment="1">
      <alignment horizontal="right" vertical="center"/>
    </xf>
    <xf numFmtId="166" fontId="2" fillId="6" borderId="0" xfId="0" applyNumberFormat="1" applyFont="1" applyFill="1" applyAlignment="1">
      <alignment horizontal="center" vertical="center"/>
    </xf>
    <xf numFmtId="0" fontId="11" fillId="16" borderId="0" xfId="0" applyFont="1" applyFill="1" applyAlignment="1">
      <alignment vertical="center" textRotation="90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166" fontId="3" fillId="6" borderId="0" xfId="0" applyNumberFormat="1" applyFont="1" applyFill="1" applyAlignment="1">
      <alignment horizontal="center" vertical="center"/>
    </xf>
    <xf numFmtId="0" fontId="7" fillId="16" borderId="0" xfId="0" applyFont="1" applyFill="1" applyAlignment="1">
      <alignment horizontal="right" vertical="center"/>
    </xf>
    <xf numFmtId="49" fontId="7" fillId="17" borderId="0" xfId="0" applyNumberFormat="1" applyFont="1" applyFill="1" applyAlignment="1">
      <alignment horizontal="right" vertical="center"/>
    </xf>
    <xf numFmtId="0" fontId="15" fillId="16" borderId="0" xfId="0" applyFont="1" applyFill="1" applyAlignment="1">
      <alignment horizontal="center" vertical="center" wrapText="1"/>
    </xf>
    <xf numFmtId="165" fontId="3" fillId="6" borderId="0" xfId="0" applyNumberFormat="1" applyFont="1" applyFill="1" applyAlignment="1">
      <alignment horizontal="center" vertical="center"/>
    </xf>
    <xf numFmtId="0" fontId="11" fillId="15" borderId="0" xfId="0" applyFont="1" applyFill="1" applyAlignment="1">
      <alignment horizontal="center" vertical="center"/>
    </xf>
    <xf numFmtId="49" fontId="10" fillId="2" borderId="0" xfId="0" quotePrefix="1" applyNumberFormat="1" applyFont="1" applyFill="1" applyAlignment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Prozent" xfId="1" builtinId="5"/>
    <cellStyle name="Standard" xfId="0" builtinId="0"/>
  </cellStyles>
  <dxfs count="20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border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border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border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3</xdr:col>
      <xdr:colOff>0</xdr:colOff>
      <xdr:row>0</xdr:row>
      <xdr:rowOff>277749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7A61FB-BCE5-4909-99D3-AF366C28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5725"/>
          <a:ext cx="4114800" cy="192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paar/AppData/Local/Temp/kbsglarus_notenrechner_m-profil_bm1.xlsx" TargetMode="External"/><Relationship Id="rId1" Type="http://schemas.openxmlformats.org/officeDocument/2006/relationships/externalLinkPath" Target="/Users/paar/AppData/Local/Temp/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1"/>
      <sheetName val="Tabelle2"/>
      <sheetName val="M-Profil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CA37-2CDE-470B-8BC3-4BDC2C1DC665}">
  <sheetPr>
    <tabColor rgb="FFCCFFCC"/>
    <pageSetUpPr fitToPage="1"/>
  </sheetPr>
  <dimension ref="A1:AG36"/>
  <sheetViews>
    <sheetView showGridLines="0" tabSelected="1" zoomScaleNormal="100" workbookViewId="0">
      <selection activeCell="A8" sqref="A8"/>
    </sheetView>
  </sheetViews>
  <sheetFormatPr baseColWidth="10" defaultColWidth="20" defaultRowHeight="14.25" x14ac:dyDescent="0.25"/>
  <cols>
    <col min="1" max="1" width="46.28515625" style="1" customWidth="1"/>
    <col min="2" max="2" width="14.5703125" style="1" customWidth="1"/>
    <col min="3" max="3" width="1.85546875" style="2" customWidth="1"/>
    <col min="4" max="4" width="7.7109375" style="2" customWidth="1"/>
    <col min="5" max="5" width="2.85546875" style="2" customWidth="1"/>
    <col min="6" max="6" width="7.7109375" style="2" customWidth="1"/>
    <col min="7" max="7" width="1.7109375" style="2" customWidth="1"/>
    <col min="8" max="8" width="7.7109375" style="2" customWidth="1"/>
    <col min="9" max="9" width="1.7109375" style="2" customWidth="1"/>
    <col min="10" max="10" width="7.7109375" style="2" customWidth="1"/>
    <col min="11" max="11" width="1.7109375" style="2" customWidth="1"/>
    <col min="12" max="12" width="7.7109375" style="2" customWidth="1"/>
    <col min="13" max="13" width="1.7109375" style="2" customWidth="1"/>
    <col min="14" max="14" width="7.7109375" style="2" customWidth="1"/>
    <col min="15" max="15" width="1.7109375" style="2" customWidth="1"/>
    <col min="16" max="16" width="7.7109375" style="2" customWidth="1"/>
    <col min="17" max="17" width="1.7109375" style="2" customWidth="1"/>
    <col min="18" max="18" width="7.7109375" style="2" customWidth="1"/>
    <col min="19" max="19" width="1.7109375" style="2" customWidth="1"/>
    <col min="20" max="20" width="11.140625" style="3" hidden="1" customWidth="1"/>
    <col min="21" max="21" width="16.140625" style="3" hidden="1" customWidth="1"/>
    <col min="22" max="22" width="17.85546875" style="3" hidden="1" customWidth="1"/>
    <col min="23" max="23" width="3" style="2" customWidth="1"/>
    <col min="24" max="24" width="7.7109375" style="2" customWidth="1"/>
    <col min="25" max="25" width="1.7109375" style="2" customWidth="1"/>
    <col min="26" max="26" width="9.5703125" style="2" customWidth="1"/>
    <col min="27" max="27" width="4.140625" style="2" customWidth="1"/>
    <col min="28" max="28" width="10.140625" style="2" customWidth="1"/>
    <col min="29" max="29" width="4.140625" style="2" customWidth="1"/>
    <col min="30" max="30" width="11.85546875" style="4" hidden="1" customWidth="1"/>
    <col min="31" max="31" width="14.85546875" style="3" hidden="1" customWidth="1"/>
    <col min="32" max="32" width="29.28515625" style="3" hidden="1" customWidth="1"/>
    <col min="33" max="16384" width="20" style="2"/>
  </cols>
  <sheetData>
    <row r="1" spans="1:33" ht="38.25" customHeight="1" x14ac:dyDescent="0.25"/>
    <row r="2" spans="1:33" ht="27.75" customHeight="1" x14ac:dyDescent="0.3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8"/>
      <c r="U2" s="8"/>
      <c r="X2" s="113" t="s">
        <v>1</v>
      </c>
      <c r="Y2" s="113"/>
      <c r="Z2" s="113"/>
      <c r="AA2" s="113"/>
      <c r="AB2" s="113"/>
      <c r="AC2" s="113"/>
      <c r="AD2" s="9"/>
      <c r="AE2" s="8"/>
    </row>
    <row r="3" spans="1:33" ht="3" customHeight="1" x14ac:dyDescent="0.25"/>
    <row r="4" spans="1:33" ht="3" customHeight="1" x14ac:dyDescent="0.25"/>
    <row r="5" spans="1:33" s="11" customFormat="1" ht="26.25" x14ac:dyDescent="0.25">
      <c r="A5" s="10" t="s">
        <v>2</v>
      </c>
      <c r="C5" s="12"/>
      <c r="D5" s="114" t="s">
        <v>3</v>
      </c>
      <c r="E5" s="114"/>
      <c r="F5" s="114"/>
      <c r="G5" s="13"/>
      <c r="H5" s="114" t="s">
        <v>4</v>
      </c>
      <c r="I5" s="114"/>
      <c r="J5" s="114"/>
      <c r="L5" s="114" t="s">
        <v>5</v>
      </c>
      <c r="M5" s="114"/>
      <c r="N5" s="114"/>
      <c r="P5" s="115" t="s">
        <v>6</v>
      </c>
      <c r="Q5" s="115"/>
      <c r="R5" s="115"/>
      <c r="T5" s="111" t="s">
        <v>7</v>
      </c>
      <c r="U5" s="111"/>
      <c r="V5" s="111"/>
      <c r="W5" s="12"/>
      <c r="X5" s="116" t="s">
        <v>8</v>
      </c>
      <c r="Y5" s="116"/>
      <c r="Z5" s="116"/>
      <c r="AA5" s="15"/>
      <c r="AB5" s="14" t="s">
        <v>9</v>
      </c>
      <c r="AC5" s="16" t="s">
        <v>10</v>
      </c>
      <c r="AD5" s="111" t="s">
        <v>7</v>
      </c>
      <c r="AE5" s="111"/>
      <c r="AF5" s="111"/>
    </row>
    <row r="6" spans="1:33" s="1" customFormat="1" ht="18" customHeight="1" x14ac:dyDescent="0.25">
      <c r="A6" s="11"/>
      <c r="B6" s="11"/>
      <c r="C6" s="11"/>
      <c r="D6" s="4" t="s">
        <v>11</v>
      </c>
      <c r="F6" s="4" t="s">
        <v>12</v>
      </c>
      <c r="H6" s="4" t="s">
        <v>11</v>
      </c>
      <c r="J6" s="4" t="s">
        <v>12</v>
      </c>
      <c r="L6" s="4" t="s">
        <v>11</v>
      </c>
      <c r="N6" s="4" t="s">
        <v>12</v>
      </c>
      <c r="P6" s="4" t="s">
        <v>13</v>
      </c>
      <c r="R6" s="4" t="s">
        <v>14</v>
      </c>
      <c r="T6" s="17" t="s">
        <v>10</v>
      </c>
      <c r="U6" s="18" t="s">
        <v>15</v>
      </c>
      <c r="V6" s="18" t="s">
        <v>16</v>
      </c>
      <c r="X6" s="13" t="s">
        <v>17</v>
      </c>
      <c r="Y6" s="11"/>
      <c r="Z6" s="13" t="s">
        <v>18</v>
      </c>
      <c r="AA6" s="19"/>
      <c r="AB6" s="20"/>
      <c r="AC6" s="19"/>
      <c r="AD6" s="17" t="s">
        <v>10</v>
      </c>
      <c r="AE6" s="21" t="s">
        <v>15</v>
      </c>
      <c r="AF6" s="21" t="s">
        <v>16</v>
      </c>
    </row>
    <row r="7" spans="1:33" s="1" customFormat="1" ht="10.5" customHeight="1" x14ac:dyDescent="0.25">
      <c r="A7" s="11" t="s">
        <v>19</v>
      </c>
      <c r="B7" s="13"/>
      <c r="C7" s="11"/>
      <c r="D7" s="112" t="s">
        <v>20</v>
      </c>
      <c r="E7" s="112"/>
      <c r="F7" s="112"/>
      <c r="G7" s="22"/>
      <c r="H7" s="112" t="s">
        <v>20</v>
      </c>
      <c r="I7" s="112"/>
      <c r="J7" s="112"/>
      <c r="K7" s="22"/>
      <c r="L7" s="112" t="s">
        <v>20</v>
      </c>
      <c r="M7" s="112"/>
      <c r="N7" s="112"/>
      <c r="P7" s="112" t="s">
        <v>21</v>
      </c>
      <c r="Q7" s="112"/>
      <c r="R7" s="112"/>
      <c r="T7" s="17"/>
      <c r="U7" s="18"/>
      <c r="V7" s="18"/>
      <c r="X7" s="22" t="s">
        <v>22</v>
      </c>
      <c r="Y7" s="22"/>
      <c r="Z7" s="22" t="s">
        <v>22</v>
      </c>
      <c r="AA7" s="19"/>
      <c r="AB7" s="23" t="s">
        <v>23</v>
      </c>
      <c r="AC7" s="24"/>
      <c r="AD7" s="17"/>
      <c r="AE7" s="18"/>
      <c r="AF7" s="18"/>
    </row>
    <row r="8" spans="1:33" ht="3.75" customHeight="1" thickBot="1" x14ac:dyDescent="0.3">
      <c r="A8" s="25"/>
      <c r="B8" s="25"/>
      <c r="C8" s="26"/>
      <c r="D8" s="27"/>
      <c r="E8" s="26"/>
      <c r="F8" s="27"/>
      <c r="G8" s="26"/>
      <c r="H8" s="27"/>
      <c r="I8" s="26"/>
      <c r="J8" s="27"/>
      <c r="K8" s="28"/>
      <c r="L8" s="27"/>
      <c r="M8" s="27"/>
      <c r="N8" s="27"/>
      <c r="O8" s="28"/>
      <c r="P8" s="27"/>
      <c r="Q8" s="27"/>
      <c r="R8" s="27"/>
      <c r="S8" s="28"/>
      <c r="T8" s="29"/>
      <c r="U8" s="29"/>
      <c r="V8" s="29"/>
      <c r="X8" s="27"/>
      <c r="Y8" s="27"/>
      <c r="Z8" s="27"/>
      <c r="AA8" s="30"/>
      <c r="AB8" s="31"/>
      <c r="AC8" s="30"/>
      <c r="AD8" s="17"/>
      <c r="AE8" s="29"/>
      <c r="AF8" s="29"/>
    </row>
    <row r="9" spans="1:33" ht="16.5" customHeight="1" thickTop="1" thickBot="1" x14ac:dyDescent="0.3">
      <c r="A9" s="32" t="s">
        <v>24</v>
      </c>
      <c r="B9" s="33"/>
      <c r="C9" s="26"/>
      <c r="D9" s="34"/>
      <c r="E9" s="26"/>
      <c r="F9" s="34"/>
      <c r="G9" s="26"/>
      <c r="H9" s="34"/>
      <c r="I9" s="26"/>
      <c r="J9" s="34"/>
      <c r="K9" s="28"/>
      <c r="L9" s="34"/>
      <c r="M9" s="27"/>
      <c r="N9" s="34"/>
      <c r="O9" s="28"/>
      <c r="P9" s="34"/>
      <c r="Q9" s="27"/>
      <c r="R9" s="34"/>
      <c r="S9" s="28"/>
      <c r="T9" s="35">
        <f>1/8</f>
        <v>0.125</v>
      </c>
      <c r="U9" s="36" t="str">
        <f>IF(ISNUMBER(#REF!),IF(#REF!-4&lt;0,#REF!-4,0),"")</f>
        <v/>
      </c>
      <c r="V9" s="37" t="e">
        <f>IF(#REF!&lt;4,1,0)</f>
        <v>#REF!</v>
      </c>
      <c r="X9" s="38" t="str">
        <f>IF(COUNT(D9,F9,H9,J9,L9,N9)=6,ROUND(AVERAGE(D9,F9,H9,J9,L9,N9)*2,0)/2,"--")</f>
        <v>--</v>
      </c>
      <c r="Y9" s="27"/>
      <c r="Z9" s="38" t="str">
        <f>IF(COUNT(P9,R9)=2,ROUND(AVERAGE(P9,R9)*2,0)/2,"--")</f>
        <v>--</v>
      </c>
      <c r="AA9" s="30"/>
      <c r="AB9" s="38" t="str">
        <f>IF(COUNT(X9,Z9)=2,ROUND(AVERAGE(X9,Z9)*2,0)/2,"--")</f>
        <v>--</v>
      </c>
      <c r="AC9" s="39" t="s">
        <v>25</v>
      </c>
      <c r="AD9" s="35"/>
      <c r="AE9" s="36" t="str">
        <f>IF(ISNUMBER(AB9),IF(AB9-4&lt;0,AB9-4,0),"")</f>
        <v/>
      </c>
      <c r="AF9" s="37">
        <f>IF(AB9&lt;4,1,0)</f>
        <v>0</v>
      </c>
      <c r="AG9" s="40"/>
    </row>
    <row r="10" spans="1:33" ht="3.75" customHeight="1" thickTop="1" thickBot="1" x14ac:dyDescent="0.3">
      <c r="A10" s="25"/>
      <c r="B10" s="41"/>
      <c r="C10" s="26"/>
      <c r="D10" s="27"/>
      <c r="E10" s="26"/>
      <c r="F10" s="27"/>
      <c r="G10" s="26"/>
      <c r="H10" s="27"/>
      <c r="I10" s="26"/>
      <c r="J10" s="27"/>
      <c r="K10" s="28"/>
      <c r="L10" s="27"/>
      <c r="M10" s="27"/>
      <c r="N10" s="27"/>
      <c r="O10" s="28"/>
      <c r="P10" s="27"/>
      <c r="Q10" s="27"/>
      <c r="R10" s="27"/>
      <c r="S10" s="28"/>
      <c r="T10" s="42"/>
      <c r="U10" s="36"/>
      <c r="V10" s="37"/>
      <c r="X10" s="27"/>
      <c r="Y10" s="27"/>
      <c r="Z10" s="27"/>
      <c r="AA10" s="30"/>
      <c r="AB10" s="31"/>
      <c r="AC10" s="30"/>
      <c r="AD10" s="42"/>
      <c r="AE10" s="36"/>
      <c r="AF10" s="37"/>
    </row>
    <row r="11" spans="1:33" ht="16.5" customHeight="1" thickTop="1" thickBot="1" x14ac:dyDescent="0.3">
      <c r="A11" s="43" t="s">
        <v>26</v>
      </c>
      <c r="B11" s="44"/>
      <c r="C11" s="26"/>
      <c r="D11" s="45"/>
      <c r="E11" s="26"/>
      <c r="F11" s="45"/>
      <c r="G11" s="26"/>
      <c r="H11" s="45"/>
      <c r="I11" s="26"/>
      <c r="J11" s="45"/>
      <c r="K11" s="28"/>
      <c r="L11" s="45"/>
      <c r="M11" s="27"/>
      <c r="N11" s="45"/>
      <c r="O11" s="28"/>
      <c r="P11" s="45"/>
      <c r="Q11" s="27"/>
      <c r="R11" s="45"/>
      <c r="S11" s="28"/>
      <c r="T11" s="35">
        <v>0.125</v>
      </c>
      <c r="U11" s="36" t="str">
        <f>IF(ISNUMBER(#REF!),IF(#REF!-4&lt;0,#REF!-4,0),"")</f>
        <v/>
      </c>
      <c r="V11" s="37" t="e">
        <f>IF(#REF!&lt;4,1,0)</f>
        <v>#REF!</v>
      </c>
      <c r="X11" s="46" t="str">
        <f>IF(COUNT(D11,F11,H11,J11,L11,N11)=6,ROUND(AVERAGE(D11,F11,H11,J11,L11,N11)*2,0)/2,"--")</f>
        <v>--</v>
      </c>
      <c r="Y11" s="27"/>
      <c r="Z11" s="46" t="str">
        <f>IF(COUNT(P11,R11)=2,ROUND(AVERAGE(P11,R11)*2,0)/2,"--")</f>
        <v>--</v>
      </c>
      <c r="AA11" s="30"/>
      <c r="AB11" s="46" t="str">
        <f>IF(COUNT(X11,Z11)=2,ROUND(AVERAGE(X11,Z11)*2,0)/2,"--")</f>
        <v>--</v>
      </c>
      <c r="AC11" s="39" t="s">
        <v>25</v>
      </c>
      <c r="AD11" s="35"/>
      <c r="AE11" s="36" t="str">
        <f>IF(ISNUMBER(AB11),IF(AB11-4&lt;0,AB11-4,0),"")</f>
        <v/>
      </c>
      <c r="AF11" s="37">
        <f>IF(AB11&lt;4,1,0)</f>
        <v>0</v>
      </c>
    </row>
    <row r="12" spans="1:33" ht="3.75" customHeight="1" thickTop="1" thickBot="1" x14ac:dyDescent="0.3">
      <c r="A12" s="25"/>
      <c r="B12" s="41"/>
      <c r="C12" s="26"/>
      <c r="D12" s="27"/>
      <c r="E12" s="26"/>
      <c r="F12" s="27"/>
      <c r="G12" s="26"/>
      <c r="H12" s="27"/>
      <c r="I12" s="26"/>
      <c r="J12" s="27"/>
      <c r="K12" s="28"/>
      <c r="L12" s="27"/>
      <c r="M12" s="27"/>
      <c r="N12" s="27"/>
      <c r="O12" s="28"/>
      <c r="P12" s="27"/>
      <c r="Q12" s="27"/>
      <c r="R12" s="27"/>
      <c r="S12" s="28"/>
      <c r="T12" s="42"/>
      <c r="U12" s="36"/>
      <c r="V12" s="37"/>
      <c r="X12" s="27"/>
      <c r="Y12" s="27"/>
      <c r="Z12" s="27"/>
      <c r="AA12" s="30"/>
      <c r="AB12" s="31"/>
      <c r="AC12" s="39"/>
      <c r="AD12" s="42"/>
      <c r="AE12" s="36"/>
      <c r="AF12" s="37"/>
    </row>
    <row r="13" spans="1:33" ht="16.5" customHeight="1" thickTop="1" thickBot="1" x14ac:dyDescent="0.3">
      <c r="A13" s="47" t="s">
        <v>27</v>
      </c>
      <c r="B13" s="48"/>
      <c r="C13" s="26"/>
      <c r="D13" s="49"/>
      <c r="E13" s="26"/>
      <c r="F13" s="49"/>
      <c r="G13" s="26"/>
      <c r="H13" s="49"/>
      <c r="I13" s="26"/>
      <c r="J13" s="49"/>
      <c r="K13" s="28"/>
      <c r="L13" s="49"/>
      <c r="M13" s="27"/>
      <c r="N13" s="49"/>
      <c r="O13" s="28"/>
      <c r="P13" s="49"/>
      <c r="Q13" s="27"/>
      <c r="R13" s="49"/>
      <c r="S13" s="28"/>
      <c r="T13" s="35">
        <v>0.125</v>
      </c>
      <c r="U13" s="36" t="str">
        <f>IF(ISNUMBER(#REF!),IF(#REF!-4&lt;0,#REF!-4,0),"")</f>
        <v/>
      </c>
      <c r="V13" s="37" t="e">
        <f>IF(#REF!&lt;4,1,0)</f>
        <v>#REF!</v>
      </c>
      <c r="X13" s="50" t="str">
        <f>IF(COUNT(D13,F13,H13,J13,L13,N13)=6,ROUND(AVERAGE(D13,F13,H13,J13,L13,N13)*2,0)/2,"--")</f>
        <v>--</v>
      </c>
      <c r="Y13" s="27"/>
      <c r="Z13" s="50" t="str">
        <f>IF(COUNT(P13,R13)=2,ROUND(AVERAGE(P13,R13)*2,0)/2,"--")</f>
        <v>--</v>
      </c>
      <c r="AA13" s="30"/>
      <c r="AB13" s="50" t="str">
        <f>IF(COUNT(X13,Z13)=2,ROUND(AVERAGE(X13,Z13)*2,0)/2,"--")</f>
        <v>--</v>
      </c>
      <c r="AC13" s="39" t="s">
        <v>25</v>
      </c>
      <c r="AD13" s="35"/>
      <c r="AE13" s="36" t="str">
        <f>IF(ISNUMBER(AB13),IF(AB13-4&lt;0,AB13-4,0),"")</f>
        <v/>
      </c>
      <c r="AF13" s="37">
        <f>IF(AB13&lt;4,1,0)</f>
        <v>0</v>
      </c>
    </row>
    <row r="14" spans="1:33" ht="3.75" customHeight="1" thickTop="1" thickBot="1" x14ac:dyDescent="0.3">
      <c r="A14" s="25"/>
      <c r="B14" s="41"/>
      <c r="C14" s="26"/>
      <c r="D14" s="27"/>
      <c r="E14" s="26"/>
      <c r="F14" s="27"/>
      <c r="G14" s="26"/>
      <c r="H14" s="27"/>
      <c r="I14" s="26"/>
      <c r="J14" s="27"/>
      <c r="K14" s="28"/>
      <c r="L14" s="27"/>
      <c r="M14" s="27"/>
      <c r="N14" s="27"/>
      <c r="O14" s="28"/>
      <c r="P14" s="27"/>
      <c r="Q14" s="27"/>
      <c r="R14" s="27"/>
      <c r="S14" s="28"/>
      <c r="T14" s="42"/>
      <c r="U14" s="36"/>
      <c r="V14" s="37"/>
      <c r="X14" s="27"/>
      <c r="Y14" s="27"/>
      <c r="Z14" s="27"/>
      <c r="AA14" s="30"/>
      <c r="AB14" s="31"/>
      <c r="AC14" s="39"/>
      <c r="AD14" s="42"/>
      <c r="AE14" s="36"/>
      <c r="AF14" s="37"/>
    </row>
    <row r="15" spans="1:33" ht="16.5" customHeight="1" thickTop="1" thickBot="1" x14ac:dyDescent="0.3">
      <c r="A15" s="51" t="s">
        <v>28</v>
      </c>
      <c r="B15" s="52"/>
      <c r="C15" s="26"/>
      <c r="D15" s="53"/>
      <c r="E15" s="27"/>
      <c r="F15" s="53"/>
      <c r="G15" s="26"/>
      <c r="H15" s="53"/>
      <c r="I15" s="27"/>
      <c r="J15" s="53"/>
      <c r="K15" s="28"/>
      <c r="L15" s="53"/>
      <c r="M15" s="27"/>
      <c r="N15" s="53"/>
      <c r="O15" s="28"/>
      <c r="P15" s="27"/>
      <c r="Q15" s="26"/>
      <c r="R15" s="53"/>
      <c r="S15" s="28"/>
      <c r="T15" s="29"/>
      <c r="U15" s="29"/>
      <c r="V15" s="29"/>
      <c r="X15" s="54" t="str">
        <f>IF(COUNT(D15,F15,H15,J15,L15,N15)=6,ROUND(AVERAGE(D15,F15,H15,J15,L15,N15)*2,0)/2,"--")</f>
        <v>--</v>
      </c>
      <c r="Y15" s="27"/>
      <c r="Z15" s="54" t="str">
        <f>IF(COUNT(R15)=1,ROUND(R15*2,0)/2,"--")</f>
        <v>--</v>
      </c>
      <c r="AA15" s="30"/>
      <c r="AB15" s="54" t="str">
        <f>IF(COUNT(X15,Z15)=2,ROUND(AVERAGE(X15,Z15)*2,0)/2,"--")</f>
        <v>--</v>
      </c>
      <c r="AC15" s="39" t="s">
        <v>25</v>
      </c>
      <c r="AD15" s="55"/>
      <c r="AE15" s="36" t="str">
        <f>IF(ISNUMBER(AB15),IF(AB15-4&lt;0,AB15-4,0),"")</f>
        <v/>
      </c>
      <c r="AF15" s="37">
        <f>IF(AB15&lt;4,1,0)</f>
        <v>0</v>
      </c>
    </row>
    <row r="16" spans="1:33" ht="3.75" customHeight="1" thickTop="1" thickBot="1" x14ac:dyDescent="0.3">
      <c r="A16" s="25"/>
      <c r="B16" s="41"/>
      <c r="C16" s="26"/>
      <c r="D16" s="27"/>
      <c r="E16" s="26"/>
      <c r="F16" s="27"/>
      <c r="G16" s="26"/>
      <c r="H16" s="27"/>
      <c r="I16" s="26"/>
      <c r="J16" s="27"/>
      <c r="K16" s="28"/>
      <c r="L16" s="27"/>
      <c r="M16" s="27"/>
      <c r="N16" s="27"/>
      <c r="O16" s="28"/>
      <c r="P16" s="27"/>
      <c r="Q16" s="27"/>
      <c r="R16" s="27"/>
      <c r="S16" s="28"/>
      <c r="T16" s="42"/>
      <c r="U16" s="36"/>
      <c r="V16" s="37"/>
      <c r="X16" s="27"/>
      <c r="Y16" s="27"/>
      <c r="Z16" s="27"/>
      <c r="AA16" s="30"/>
      <c r="AB16" s="31"/>
      <c r="AC16" s="39"/>
      <c r="AD16" s="42"/>
      <c r="AE16" s="36"/>
      <c r="AF16" s="37"/>
    </row>
    <row r="17" spans="1:32" ht="16.5" customHeight="1" thickTop="1" thickBot="1" x14ac:dyDescent="0.3">
      <c r="A17" s="56" t="s">
        <v>29</v>
      </c>
      <c r="B17" s="57"/>
      <c r="C17" s="26"/>
      <c r="D17" s="58"/>
      <c r="E17" s="3"/>
      <c r="F17" s="58"/>
      <c r="H17" s="58"/>
      <c r="I17" s="3"/>
      <c r="J17" s="58"/>
      <c r="K17" s="3"/>
      <c r="L17" s="58"/>
      <c r="M17" s="3"/>
      <c r="N17" s="58"/>
      <c r="O17" s="59"/>
      <c r="P17" s="27"/>
      <c r="Q17" s="27"/>
      <c r="R17" s="58"/>
      <c r="S17" s="28"/>
      <c r="T17" s="60"/>
      <c r="U17" s="36"/>
      <c r="V17" s="37"/>
      <c r="X17" s="61" t="str">
        <f>IF(COUNT(D17,F17,H17,J17,L17,N17)=6,ROUND(AVERAGE(D17,F17,H17,J17,L17,N17)*2,0)/2,"--")</f>
        <v>--</v>
      </c>
      <c r="Y17" s="27"/>
      <c r="Z17" s="61" t="str">
        <f>IF(COUNT(R17)=1,ROUND(R17*2,0)/2,"--")</f>
        <v>--</v>
      </c>
      <c r="AA17" s="30"/>
      <c r="AB17" s="61" t="str">
        <f>IF(COUNT(X17,Z17)=2,ROUND(AVERAGE(X17,Z17)*2,0)/2,"--")</f>
        <v>--</v>
      </c>
      <c r="AC17" s="39" t="s">
        <v>25</v>
      </c>
      <c r="AD17" s="109"/>
      <c r="AE17" s="36" t="str">
        <f>IF(ISNUMBER(AB17),IF(AB17-4&lt;0,AB17-4,0),"")</f>
        <v/>
      </c>
      <c r="AF17" s="37">
        <f>IF(AB17&lt;4,1,0)</f>
        <v>0</v>
      </c>
    </row>
    <row r="18" spans="1:32" ht="3.75" customHeight="1" thickTop="1" thickBot="1" x14ac:dyDescent="0.3">
      <c r="A18" s="25"/>
      <c r="B18" s="41"/>
      <c r="C18" s="26"/>
      <c r="H18" s="3"/>
      <c r="I18" s="3"/>
      <c r="J18" s="3"/>
      <c r="K18" s="3"/>
      <c r="L18" s="3"/>
      <c r="M18" s="3"/>
      <c r="N18" s="3"/>
      <c r="O18" s="59"/>
      <c r="P18" s="27"/>
      <c r="Q18" s="27"/>
      <c r="R18" s="3"/>
      <c r="S18" s="28"/>
      <c r="T18" s="62"/>
      <c r="U18" s="63"/>
      <c r="V18" s="64"/>
      <c r="X18" s="27"/>
      <c r="Y18" s="27"/>
      <c r="Z18" s="27"/>
      <c r="AA18" s="30"/>
      <c r="AB18" s="31"/>
      <c r="AC18" s="39"/>
      <c r="AD18" s="110"/>
      <c r="AE18" s="63"/>
      <c r="AF18" s="37"/>
    </row>
    <row r="19" spans="1:32" ht="16.5" customHeight="1" thickTop="1" thickBot="1" x14ac:dyDescent="0.3">
      <c r="A19" s="56" t="s">
        <v>30</v>
      </c>
      <c r="B19" s="57"/>
      <c r="C19" s="26"/>
      <c r="D19" s="58"/>
      <c r="F19" s="58"/>
      <c r="H19" s="58"/>
      <c r="I19" s="3"/>
      <c r="J19" s="58"/>
      <c r="K19" s="3"/>
      <c r="L19" s="58"/>
      <c r="M19" s="3"/>
      <c r="N19" s="58"/>
      <c r="O19" s="59"/>
      <c r="P19" s="27"/>
      <c r="Q19" s="27"/>
      <c r="R19" s="58"/>
      <c r="S19" s="28"/>
      <c r="T19" s="62"/>
      <c r="U19" s="36"/>
      <c r="V19" s="37"/>
      <c r="X19" s="61" t="str">
        <f>IF(COUNT(D19,F19,H19,J19,L19,N19)=6,ROUND(AVERAGE(D19,F19,H19,J19,L19,N19)*2,0)/2,"--")</f>
        <v>--</v>
      </c>
      <c r="Y19" s="27"/>
      <c r="Z19" s="61" t="str">
        <f>IF(COUNT(R19)=1,ROUND(R19*2,0)/2,"--")</f>
        <v>--</v>
      </c>
      <c r="AA19" s="30"/>
      <c r="AB19" s="61" t="str">
        <f>IF(COUNT(X19,Z19)=2,ROUND(AVERAGE(X19,Z19)*2,0)/2,"--")</f>
        <v>--</v>
      </c>
      <c r="AC19" s="39" t="s">
        <v>25</v>
      </c>
      <c r="AD19" s="110"/>
      <c r="AE19" s="36" t="str">
        <f>IF(ISNUMBER(AB19),IF(AB19-4&lt;0,AB19-4,0),"")</f>
        <v/>
      </c>
      <c r="AF19" s="37">
        <f>IF(AB19&lt;4,1,0)</f>
        <v>0</v>
      </c>
    </row>
    <row r="20" spans="1:32" ht="3.75" customHeight="1" thickTop="1" thickBot="1" x14ac:dyDescent="0.3">
      <c r="A20" s="25"/>
      <c r="B20" s="41"/>
      <c r="C20" s="26"/>
      <c r="O20" s="28"/>
      <c r="P20" s="27"/>
      <c r="Q20" s="27"/>
      <c r="R20" s="27"/>
      <c r="S20" s="28"/>
      <c r="T20" s="62"/>
      <c r="U20" s="63"/>
      <c r="V20" s="64"/>
      <c r="X20" s="27"/>
      <c r="Y20" s="27"/>
      <c r="Z20" s="27"/>
      <c r="AA20" s="30"/>
      <c r="AB20" s="31"/>
      <c r="AC20" s="39"/>
      <c r="AD20" s="42"/>
      <c r="AE20" s="36"/>
      <c r="AF20" s="37"/>
    </row>
    <row r="21" spans="1:32" ht="16.5" customHeight="1" thickTop="1" thickBot="1" x14ac:dyDescent="0.3">
      <c r="A21" s="65" t="s">
        <v>31</v>
      </c>
      <c r="B21" s="66"/>
      <c r="C21" s="26"/>
      <c r="D21" s="67"/>
      <c r="E21" s="26"/>
      <c r="F21" s="67"/>
      <c r="G21" s="26"/>
      <c r="H21" s="67"/>
      <c r="I21" s="26"/>
      <c r="J21" s="67"/>
      <c r="K21" s="28"/>
      <c r="L21" s="67"/>
      <c r="M21" s="26"/>
      <c r="N21" s="67"/>
      <c r="O21" s="28"/>
      <c r="P21" s="26"/>
      <c r="Q21" s="26"/>
      <c r="R21" s="26"/>
      <c r="S21" s="28"/>
      <c r="T21" s="29"/>
      <c r="U21" s="29"/>
      <c r="V21" s="29"/>
      <c r="X21" s="27"/>
      <c r="Y21" s="27"/>
      <c r="Z21" s="27"/>
      <c r="AA21" s="30"/>
      <c r="AB21" s="68" t="str">
        <f>IF(COUNT(D21,F21,H21,J21,L21,N21)=6,ROUND(AVERAGE(D21,F21,H21,J21,L21,N21)*2,0)/2,"--")</f>
        <v>--</v>
      </c>
      <c r="AC21" s="39" t="s">
        <v>25</v>
      </c>
      <c r="AD21" s="55"/>
      <c r="AE21" s="36" t="str">
        <f>IF(ISNUMBER(AB21),IF(AB21-4&lt;0,AB21-4,0),"")</f>
        <v/>
      </c>
      <c r="AF21" s="37">
        <f>IF(AB21&lt;4,1,0)</f>
        <v>0</v>
      </c>
    </row>
    <row r="22" spans="1:32" ht="3.75" customHeight="1" thickTop="1" thickBot="1" x14ac:dyDescent="0.3">
      <c r="A22" s="25"/>
      <c r="B22" s="41"/>
      <c r="C22" s="26"/>
      <c r="D22" s="27"/>
      <c r="E22" s="26"/>
      <c r="F22" s="27"/>
      <c r="G22" s="26"/>
      <c r="H22" s="27"/>
      <c r="I22" s="26"/>
      <c r="J22" s="27"/>
      <c r="K22" s="28"/>
      <c r="L22" s="27"/>
      <c r="M22" s="27"/>
      <c r="N22" s="27"/>
      <c r="O22" s="28"/>
      <c r="P22" s="27"/>
      <c r="Q22" s="27"/>
      <c r="R22" s="27"/>
      <c r="S22" s="28"/>
      <c r="T22" s="29"/>
      <c r="U22" s="29"/>
      <c r="V22" s="29"/>
      <c r="X22" s="27"/>
      <c r="Y22" s="27"/>
      <c r="Z22" s="27"/>
      <c r="AA22" s="30"/>
      <c r="AB22" s="31"/>
      <c r="AC22" s="39"/>
      <c r="AD22" s="55"/>
      <c r="AE22" s="29"/>
      <c r="AF22" s="29"/>
    </row>
    <row r="23" spans="1:32" ht="16.5" customHeight="1" thickTop="1" thickBot="1" x14ac:dyDescent="0.3">
      <c r="A23" s="69" t="s">
        <v>32</v>
      </c>
      <c r="B23" s="70"/>
      <c r="C23" s="26"/>
      <c r="D23" s="71"/>
      <c r="F23" s="71"/>
      <c r="G23" s="26"/>
      <c r="H23" s="71"/>
      <c r="J23" s="71"/>
      <c r="K23" s="28"/>
      <c r="L23" s="71"/>
      <c r="N23" s="71"/>
      <c r="O23" s="28"/>
      <c r="P23" s="26"/>
      <c r="Q23" s="26"/>
      <c r="R23" s="26"/>
      <c r="S23" s="28"/>
      <c r="T23" s="29"/>
      <c r="U23" s="29"/>
      <c r="V23" s="29"/>
      <c r="X23" s="27"/>
      <c r="Y23" s="27"/>
      <c r="Z23" s="27"/>
      <c r="AA23" s="30"/>
      <c r="AB23" s="72" t="str">
        <f>IF(COUNT(D23,F23,H23,J23,L23,N23)=6,ROUND(AVERAGE(D23,F23,H23,J23,L23,N23)*2,0)/2,"--")</f>
        <v>--</v>
      </c>
      <c r="AC23" s="39" t="s">
        <v>25</v>
      </c>
      <c r="AD23" s="55"/>
      <c r="AE23" s="36"/>
      <c r="AF23" s="37">
        <f>IF(AB23&lt;4,1,0)</f>
        <v>0</v>
      </c>
    </row>
    <row r="24" spans="1:32" ht="3.75" customHeight="1" thickTop="1" thickBot="1" x14ac:dyDescent="0.3">
      <c r="A24" s="25"/>
      <c r="B24" s="41"/>
      <c r="C24" s="26"/>
      <c r="D24" s="27"/>
      <c r="E24" s="26"/>
      <c r="F24" s="27"/>
      <c r="G24" s="26"/>
      <c r="H24" s="27"/>
      <c r="I24" s="26"/>
      <c r="J24" s="27"/>
      <c r="K24" s="28"/>
      <c r="L24" s="27"/>
      <c r="M24" s="27"/>
      <c r="N24" s="27"/>
      <c r="O24" s="28"/>
      <c r="P24" s="27"/>
      <c r="Q24" s="27"/>
      <c r="R24" s="27"/>
      <c r="S24" s="28"/>
      <c r="T24" s="29"/>
      <c r="U24" s="29"/>
      <c r="V24" s="29"/>
      <c r="X24" s="27"/>
      <c r="Y24" s="27"/>
      <c r="Z24" s="27"/>
      <c r="AA24" s="30"/>
      <c r="AB24" s="31"/>
      <c r="AC24" s="39"/>
      <c r="AD24" s="55"/>
      <c r="AE24" s="29"/>
      <c r="AF24" s="29"/>
    </row>
    <row r="25" spans="1:32" ht="16.5" customHeight="1" thickTop="1" thickBot="1" x14ac:dyDescent="0.3">
      <c r="A25" s="73" t="s">
        <v>33</v>
      </c>
      <c r="B25" s="74"/>
      <c r="C25" s="26"/>
      <c r="D25" s="75"/>
      <c r="E25" s="76"/>
      <c r="F25" s="77"/>
      <c r="G25" s="76"/>
      <c r="H25" s="77"/>
      <c r="I25" s="76"/>
      <c r="J25" s="27"/>
      <c r="K25" s="76"/>
      <c r="M25" s="76"/>
      <c r="O25" s="76"/>
      <c r="P25" s="75"/>
      <c r="Q25" s="76"/>
      <c r="R25" s="26"/>
      <c r="S25" s="76"/>
      <c r="T25" s="35"/>
      <c r="U25" s="106"/>
      <c r="V25" s="102"/>
      <c r="X25" s="26"/>
      <c r="Y25" s="76"/>
      <c r="Z25" s="76"/>
      <c r="AA25" s="78"/>
      <c r="AB25" s="107" t="str">
        <f>IF(COUNT(F25,H25,N27)=3,ROUND(AVERAGE(F25,H25,N27)*2,0)/2,"--")</f>
        <v>--</v>
      </c>
      <c r="AC25" s="108" t="s">
        <v>25</v>
      </c>
      <c r="AD25" s="109"/>
      <c r="AE25" s="106"/>
      <c r="AF25" s="102">
        <f>IF(AB25&lt;4,1,0)</f>
        <v>0</v>
      </c>
    </row>
    <row r="26" spans="1:32" ht="3.75" customHeight="1" thickTop="1" thickBot="1" x14ac:dyDescent="0.3">
      <c r="A26" s="25"/>
      <c r="B26" s="41"/>
      <c r="C26" s="26"/>
      <c r="D26" s="27"/>
      <c r="E26" s="27"/>
      <c r="F26" s="27"/>
      <c r="G26" s="28"/>
      <c r="H26" s="27"/>
      <c r="I26" s="27"/>
      <c r="J26" s="27"/>
      <c r="K26" s="28"/>
      <c r="L26" s="27"/>
      <c r="M26" s="27"/>
      <c r="O26" s="28"/>
      <c r="P26" s="27"/>
      <c r="Q26" s="27"/>
      <c r="R26" s="27"/>
      <c r="S26" s="28"/>
      <c r="T26" s="42"/>
      <c r="U26" s="106"/>
      <c r="V26" s="102"/>
      <c r="X26" s="26"/>
      <c r="Y26" s="27"/>
      <c r="Z26" s="27"/>
      <c r="AA26" s="30"/>
      <c r="AB26" s="107" t="str">
        <f>IF(COUNT(X26,Z26)=2,ROUND(AVERAGE(X26,Z26)*2,0)/2,"--")</f>
        <v>--</v>
      </c>
      <c r="AC26" s="108"/>
      <c r="AD26" s="110"/>
      <c r="AE26" s="106"/>
      <c r="AF26" s="102"/>
    </row>
    <row r="27" spans="1:32" ht="16.5" customHeight="1" thickTop="1" thickBot="1" x14ac:dyDescent="0.3">
      <c r="A27" s="73" t="s">
        <v>34</v>
      </c>
      <c r="B27" s="74"/>
      <c r="C27" s="26"/>
      <c r="D27" s="75"/>
      <c r="E27" s="76"/>
      <c r="F27" s="75"/>
      <c r="G27" s="76"/>
      <c r="H27" s="75"/>
      <c r="I27" s="76"/>
      <c r="J27" s="75"/>
      <c r="K27" s="76"/>
      <c r="L27" s="75"/>
      <c r="M27" s="76"/>
      <c r="N27" s="77"/>
      <c r="O27" s="76"/>
      <c r="Q27" s="75"/>
      <c r="S27" s="76"/>
      <c r="T27" s="42"/>
      <c r="U27" s="106"/>
      <c r="V27" s="102"/>
      <c r="X27" s="26"/>
      <c r="Y27" s="76"/>
      <c r="Z27" s="76"/>
      <c r="AA27" s="78"/>
      <c r="AB27" s="107" t="str">
        <f>IF(COUNT(X27,Z27)=2,ROUND(AVERAGE(X27,Z27)*2,0)/2,"--")</f>
        <v>--</v>
      </c>
      <c r="AC27" s="108"/>
      <c r="AD27" s="110"/>
      <c r="AE27" s="106"/>
      <c r="AF27" s="102"/>
    </row>
    <row r="28" spans="1:32" ht="3.75" customHeight="1" thickTop="1" x14ac:dyDescent="0.25">
      <c r="A28" s="25"/>
      <c r="B28" s="25"/>
      <c r="C28" s="26"/>
      <c r="D28" s="27"/>
      <c r="E28" s="27"/>
      <c r="F28" s="27"/>
      <c r="G28" s="28"/>
      <c r="H28" s="27"/>
      <c r="I28" s="27"/>
      <c r="J28" s="27"/>
      <c r="K28" s="28"/>
      <c r="L28" s="27"/>
      <c r="M28" s="27"/>
      <c r="N28" s="27"/>
      <c r="O28" s="28"/>
      <c r="P28" s="27"/>
      <c r="Q28" s="27"/>
      <c r="R28" s="27"/>
      <c r="S28" s="28"/>
      <c r="T28" s="42"/>
      <c r="U28" s="29"/>
      <c r="V28" s="29"/>
      <c r="X28" s="27"/>
      <c r="Y28" s="27"/>
      <c r="Z28" s="27"/>
      <c r="AA28" s="30"/>
      <c r="AB28" s="31"/>
      <c r="AC28" s="39"/>
      <c r="AD28" s="17"/>
      <c r="AE28" s="29"/>
      <c r="AF28" s="37"/>
    </row>
    <row r="29" spans="1:32" ht="15" customHeight="1" x14ac:dyDescent="0.25">
      <c r="A29" s="2"/>
      <c r="C29" s="26"/>
      <c r="D29" s="27"/>
      <c r="E29" s="103" t="s">
        <v>35</v>
      </c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29"/>
      <c r="U29" s="29" t="e">
        <f>#REF!&gt;=4</f>
        <v>#REF!</v>
      </c>
      <c r="V29" s="80"/>
      <c r="X29" s="81"/>
      <c r="Y29" s="81"/>
      <c r="Z29" s="81"/>
      <c r="AA29" s="30"/>
      <c r="AB29" s="82" t="str">
        <f>IF(COUNT(AB9:AB27)=9,ROUND(AVERAGE(AB9:AB27),1),"--")</f>
        <v>--</v>
      </c>
      <c r="AC29" s="39"/>
      <c r="AD29" s="17"/>
      <c r="AE29" s="29" t="b">
        <f>AB29&gt;=4</f>
        <v>1</v>
      </c>
      <c r="AF29" s="80"/>
    </row>
    <row r="30" spans="1:32" ht="3.75" customHeight="1" x14ac:dyDescent="0.25">
      <c r="C30" s="26"/>
      <c r="D30" s="27"/>
      <c r="E30" s="83"/>
      <c r="F30" s="84"/>
      <c r="G30" s="85"/>
      <c r="H30" s="85"/>
      <c r="I30" s="85"/>
      <c r="J30" s="85"/>
      <c r="K30" s="86"/>
      <c r="L30" s="85"/>
      <c r="M30" s="85"/>
      <c r="N30" s="87"/>
      <c r="O30" s="88"/>
      <c r="P30" s="79"/>
      <c r="Q30" s="79"/>
      <c r="R30" s="87"/>
      <c r="S30" s="86"/>
      <c r="T30" s="29"/>
      <c r="U30" s="29"/>
      <c r="V30" s="29"/>
      <c r="W30" s="89"/>
      <c r="X30" s="87"/>
      <c r="Y30" s="87"/>
      <c r="Z30" s="87"/>
      <c r="AA30" s="30"/>
      <c r="AB30" s="90"/>
      <c r="AC30" s="39"/>
      <c r="AD30" s="17"/>
      <c r="AE30" s="29"/>
      <c r="AF30" s="29"/>
    </row>
    <row r="31" spans="1:32" ht="15" customHeight="1" x14ac:dyDescent="0.25">
      <c r="A31" s="91"/>
      <c r="B31" s="2"/>
      <c r="C31" s="26"/>
      <c r="D31" s="27"/>
      <c r="E31" s="103" t="s">
        <v>36</v>
      </c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29">
        <f>ABS(SUM(U9:U27))</f>
        <v>0</v>
      </c>
      <c r="U31" s="29" t="b">
        <f>T31&lt;=2</f>
        <v>1</v>
      </c>
      <c r="V31" s="80"/>
      <c r="X31" s="104"/>
      <c r="Y31" s="104"/>
      <c r="Z31" s="92"/>
      <c r="AA31" s="30"/>
      <c r="AB31" s="82" t="str">
        <f>IF(ISNUMBER(AB29),AD31,"--")</f>
        <v>--</v>
      </c>
      <c r="AC31" s="39"/>
      <c r="AD31" s="17">
        <f>ABS(SUM(AE9:AE27))</f>
        <v>0</v>
      </c>
      <c r="AE31" s="29" t="b">
        <f>AD31&lt;=2</f>
        <v>1</v>
      </c>
      <c r="AF31" s="80"/>
    </row>
    <row r="32" spans="1:32" ht="3.75" customHeight="1" x14ac:dyDescent="0.25">
      <c r="C32" s="26"/>
      <c r="D32" s="27"/>
      <c r="E32" s="83"/>
      <c r="F32" s="84"/>
      <c r="G32" s="85"/>
      <c r="H32" s="85"/>
      <c r="I32" s="85"/>
      <c r="J32" s="85"/>
      <c r="K32" s="86"/>
      <c r="L32" s="85"/>
      <c r="M32" s="85"/>
      <c r="N32" s="87"/>
      <c r="O32" s="88"/>
      <c r="P32" s="79"/>
      <c r="Q32" s="79"/>
      <c r="R32" s="87"/>
      <c r="S32" s="86"/>
      <c r="T32" s="29"/>
      <c r="U32" s="29"/>
      <c r="V32" s="29"/>
      <c r="W32" s="89"/>
      <c r="X32" s="87"/>
      <c r="Y32" s="87"/>
      <c r="Z32" s="87"/>
      <c r="AA32" s="30"/>
      <c r="AB32" s="90"/>
      <c r="AC32" s="39"/>
      <c r="AD32" s="17"/>
      <c r="AE32" s="29"/>
      <c r="AF32" s="29"/>
    </row>
    <row r="33" spans="1:33" ht="15" x14ac:dyDescent="0.25">
      <c r="A33" s="91" t="s">
        <v>37</v>
      </c>
      <c r="C33" s="26"/>
      <c r="D33" s="27"/>
      <c r="E33" s="103" t="s">
        <v>38</v>
      </c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37" t="e">
        <f>SUM(V9:V27)</f>
        <v>#REF!</v>
      </c>
      <c r="U33" s="29" t="e">
        <f>T33&lt;=2</f>
        <v>#REF!</v>
      </c>
      <c r="V33" s="80"/>
      <c r="X33" s="81"/>
      <c r="Y33" s="81"/>
      <c r="Z33" s="81"/>
      <c r="AA33" s="30"/>
      <c r="AB33" s="82" t="str">
        <f>IF(ISNUMBER(AB31),AD33,"--")</f>
        <v>--</v>
      </c>
      <c r="AC33" s="39"/>
      <c r="AD33" s="93">
        <f>SUM(AF9:AF27)</f>
        <v>0</v>
      </c>
      <c r="AE33" s="29" t="b">
        <f>AD33&lt;=2</f>
        <v>1</v>
      </c>
      <c r="AF33" s="80"/>
    </row>
    <row r="34" spans="1:33" ht="3.75" customHeight="1" x14ac:dyDescent="0.25">
      <c r="C34" s="26"/>
      <c r="D34" s="27"/>
      <c r="E34" s="83"/>
      <c r="F34" s="84"/>
      <c r="G34" s="83"/>
      <c r="H34" s="84"/>
      <c r="I34" s="83"/>
      <c r="J34" s="84"/>
      <c r="K34" s="94"/>
      <c r="L34" s="84"/>
      <c r="M34" s="84"/>
      <c r="N34" s="84"/>
      <c r="O34" s="94"/>
      <c r="P34" s="84"/>
      <c r="Q34" s="84"/>
      <c r="R34" s="84"/>
      <c r="S34" s="94"/>
      <c r="T34" s="29"/>
      <c r="U34" s="80"/>
      <c r="V34" s="80"/>
      <c r="X34" s="84"/>
      <c r="Y34" s="84"/>
      <c r="Z34" s="84"/>
      <c r="AA34" s="30"/>
      <c r="AB34" s="31"/>
      <c r="AC34" s="39"/>
      <c r="AD34" s="17"/>
      <c r="AE34" s="80"/>
      <c r="AF34" s="80"/>
      <c r="AG34" s="3"/>
    </row>
    <row r="35" spans="1:33" ht="42.75" customHeight="1" x14ac:dyDescent="0.25">
      <c r="A35" s="95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N35" s="27"/>
      <c r="O35" s="28"/>
      <c r="Q35" s="97"/>
      <c r="R35" s="97"/>
      <c r="S35" s="97"/>
      <c r="T35" s="98"/>
      <c r="U35" s="2"/>
      <c r="V35" s="2"/>
      <c r="X35" s="105" t="str">
        <f>IF(ISNUMBER(AB29),IF(AND(AE29,AE31,AE33),"BM bestanden","BM nicht bestanden"),"unvollständige Angaben")</f>
        <v>unvollständige Angaben</v>
      </c>
      <c r="Y35" s="105"/>
      <c r="Z35" s="105"/>
      <c r="AA35" s="105"/>
      <c r="AB35" s="105"/>
      <c r="AC35" s="105"/>
      <c r="AD35" s="99"/>
      <c r="AE35" s="100"/>
      <c r="AF35" s="101"/>
      <c r="AG35" s="3"/>
    </row>
    <row r="36" spans="1:33" x14ac:dyDescent="0.25">
      <c r="A36" s="11"/>
    </row>
  </sheetData>
  <sheetProtection algorithmName="SHA-512" hashValue="KbHQux/AqXn+JykindQoF2tzFw76+lFTUwModbmQQugYuNFfmLexNChbJdGLNQnODAC7Q81jcmYlITk3JxoajA==" saltValue="DkDm9JKtkBH6RRqKS6gBxA==" spinCount="100000" sheet="1" objects="1" scenarios="1"/>
  <mergeCells count="25">
    <mergeCell ref="AD17:AD19"/>
    <mergeCell ref="X2:AC2"/>
    <mergeCell ref="D5:F5"/>
    <mergeCell ref="H5:J5"/>
    <mergeCell ref="L5:N5"/>
    <mergeCell ref="P5:R5"/>
    <mergeCell ref="T5:V5"/>
    <mergeCell ref="X5:Z5"/>
    <mergeCell ref="AD5:AF5"/>
    <mergeCell ref="D7:F7"/>
    <mergeCell ref="H7:J7"/>
    <mergeCell ref="L7:N7"/>
    <mergeCell ref="P7:R7"/>
    <mergeCell ref="X35:AC35"/>
    <mergeCell ref="U25:U27"/>
    <mergeCell ref="V25:V27"/>
    <mergeCell ref="AB25:AB27"/>
    <mergeCell ref="AC25:AC27"/>
    <mergeCell ref="AF25:AF27"/>
    <mergeCell ref="E29:S29"/>
    <mergeCell ref="E31:S31"/>
    <mergeCell ref="X31:Y31"/>
    <mergeCell ref="E33:S33"/>
    <mergeCell ref="AD25:AD27"/>
    <mergeCell ref="AE25:AE27"/>
  </mergeCells>
  <conditionalFormatting sqref="A23:B23 X23">
    <cfRule type="expression" dxfId="19" priority="20">
      <formula>AND(COUNT($H$23,$J$23,#REF!,#REF!)=4,$X$23&gt;#REF!)</formula>
    </cfRule>
  </conditionalFormatting>
  <conditionalFormatting sqref="D23 F23">
    <cfRule type="expression" dxfId="18" priority="2">
      <formula>AND(COUNT($H$23,$J$23,#REF!,#REF!)=4,$X$23&gt;#REF!)</formula>
    </cfRule>
  </conditionalFormatting>
  <conditionalFormatting sqref="H23 J23">
    <cfRule type="expression" dxfId="17" priority="3">
      <formula>AND(COUNT($H$23,$J$23,#REF!,#REF!)=4,$X$23&gt;#REF!)</formula>
    </cfRule>
  </conditionalFormatting>
  <conditionalFormatting sqref="L23 N23">
    <cfRule type="expression" dxfId="16" priority="1">
      <formula>AND(COUNT($H$23,$J$23,#REF!,#REF!)=4,$X$23&gt;#REF!)</formula>
    </cfRule>
  </conditionalFormatting>
  <conditionalFormatting sqref="U9:V14 U25:V28 AE28:AF28">
    <cfRule type="cellIs" dxfId="15" priority="10" operator="lessThan">
      <formula>0</formula>
    </cfRule>
  </conditionalFormatting>
  <conditionalFormatting sqref="U16:V20">
    <cfRule type="cellIs" dxfId="14" priority="6" operator="lessThan">
      <formula>0</formula>
    </cfRule>
  </conditionalFormatting>
  <conditionalFormatting sqref="X35">
    <cfRule type="endsWith" dxfId="13" priority="15" operator="endsWith" text="nicht bestanden">
      <formula>RIGHT(X35,LEN("nicht bestanden"))="nicht bestanden"</formula>
    </cfRule>
    <cfRule type="endsWith" dxfId="12" priority="16" operator="endsWith" text="bestanden">
      <formula>RIGHT(X35,LEN("bestanden"))="bestanden"</formula>
    </cfRule>
  </conditionalFormatting>
  <conditionalFormatting sqref="AB29">
    <cfRule type="expression" dxfId="11" priority="9">
      <formula>COUNT($AB$9:$AB$24)&lt;&gt;8</formula>
    </cfRule>
    <cfRule type="cellIs" dxfId="10" priority="13" operator="greaterThanOrEqual">
      <formula>4</formula>
    </cfRule>
    <cfRule type="cellIs" dxfId="9" priority="18" operator="lessThan">
      <formula>4</formula>
    </cfRule>
  </conditionalFormatting>
  <conditionalFormatting sqref="AB31">
    <cfRule type="expression" dxfId="8" priority="8">
      <formula>COUNT($AB$9:$AB$24)&lt;&gt;8</formula>
    </cfRule>
    <cfRule type="cellIs" dxfId="7" priority="11" operator="lessThanOrEqual">
      <formula>2</formula>
    </cfRule>
    <cfRule type="cellIs" dxfId="6" priority="12" operator="greaterThan">
      <formula>2</formula>
    </cfRule>
  </conditionalFormatting>
  <conditionalFormatting sqref="AB33">
    <cfRule type="expression" dxfId="5" priority="7">
      <formula>COUNT($AB$9:$AB$24)&lt;&gt;8</formula>
    </cfRule>
    <cfRule type="cellIs" dxfId="4" priority="14" operator="lessThanOrEqual">
      <formula>2</formula>
    </cfRule>
    <cfRule type="cellIs" dxfId="3" priority="17" operator="greaterThan">
      <formula>2</formula>
    </cfRule>
  </conditionalFormatting>
  <conditionalFormatting sqref="AE9:AF21">
    <cfRule type="cellIs" dxfId="2" priority="5" operator="lessThan">
      <formula>0</formula>
    </cfRule>
  </conditionalFormatting>
  <conditionalFormatting sqref="AE23:AF23">
    <cfRule type="cellIs" dxfId="1" priority="4" operator="lessThan">
      <formula>0</formula>
    </cfRule>
  </conditionalFormatting>
  <conditionalFormatting sqref="AE25:AF25 AE26:AE27">
    <cfRule type="cellIs" dxfId="0" priority="19" operator="lessThan">
      <formula>0</formula>
    </cfRule>
  </conditionalFormatting>
  <dataValidations count="1">
    <dataValidation allowBlank="1" showInputMessage="1" showErrorMessage="1" errorTitle="Ungültige Note" error="Es können nur ganze oder halbe Noten von 1.0 bis 6.0 eingegeben werden." sqref="Q27 N27" xr:uid="{62BBDFFF-0A5F-43E1-B2C3-2D7F8C0DC665}"/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&amp;CMuster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Notenrechner NEU Juli 2026</vt:lpstr>
      <vt:lpstr>'Notenrechner NEU Juli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Gehrig</dc:creator>
  <cp:lastModifiedBy>Patrik Gehrig</cp:lastModifiedBy>
  <dcterms:created xsi:type="dcterms:W3CDTF">2026-07-08T13:41:57Z</dcterms:created>
  <dcterms:modified xsi:type="dcterms:W3CDTF">2026-07-09T14:15:15Z</dcterms:modified>
</cp:coreProperties>
</file>